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erkan/Desktop/"/>
    </mc:Choice>
  </mc:AlternateContent>
  <xr:revisionPtr revIDLastSave="0" documentId="13_ncr:1_{1808F242-0865-974E-82E5-83A467B3E079}" xr6:coauthVersionLast="47" xr6:coauthVersionMax="47" xr10:uidLastSave="{00000000-0000-0000-0000-000000000000}"/>
  <bookViews>
    <workbookView xWindow="6580" yWindow="1300" windowWidth="28920" windowHeight="19240" activeTab="1" xr2:uid="{00000000-000D-0000-FFFF-FFFF00000000}"/>
  </bookViews>
  <sheets>
    <sheet name="Burnup" sheetId="1" r:id="rId1"/>
    <sheet name="Formul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jY3eegCtxaW+b+YqdhSMqnJw+0Rw=="/>
    </ext>
  </extLst>
</workbook>
</file>

<file path=xl/calcChain.xml><?xml version="1.0" encoding="utf-8"?>
<calcChain xmlns="http://schemas.openxmlformats.org/spreadsheetml/2006/main">
  <c r="E32" i="2" l="1"/>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B32" i="2"/>
  <c r="B31" i="2"/>
  <c r="B30" i="2"/>
  <c r="B29" i="2"/>
  <c r="B28" i="2"/>
  <c r="B27" i="2"/>
  <c r="B26" i="2"/>
  <c r="B25" i="2"/>
  <c r="B24" i="2"/>
  <c r="B23" i="2"/>
  <c r="B22" i="2"/>
  <c r="B21" i="2"/>
  <c r="B20" i="2"/>
  <c r="B19" i="2"/>
  <c r="B18" i="2"/>
  <c r="B17" i="2"/>
  <c r="B16" i="2"/>
  <c r="D15" i="2"/>
  <c r="D16" i="2" s="1"/>
  <c r="D17" i="2" s="1"/>
  <c r="D18" i="2" s="1"/>
  <c r="D19" i="2" s="1"/>
  <c r="D20" i="2" s="1"/>
  <c r="D21" i="2" s="1"/>
  <c r="D22" i="2" s="1"/>
  <c r="D23" i="2" s="1"/>
  <c r="D24" i="2" s="1"/>
  <c r="D25" i="2" s="1"/>
  <c r="D26" i="2" s="1"/>
  <c r="D27" i="2" s="1"/>
  <c r="D28" i="2" s="1"/>
  <c r="D29" i="2" s="1"/>
  <c r="D30" i="2" s="1"/>
  <c r="D31" i="2" s="1"/>
  <c r="D32" i="2" s="1"/>
  <c r="D14" i="2"/>
  <c r="D13" i="2"/>
  <c r="D12" i="2"/>
  <c r="D11" i="2"/>
  <c r="D10" i="2"/>
  <c r="D9" i="2"/>
  <c r="D8" i="2"/>
  <c r="D7" i="2"/>
  <c r="D6" i="2"/>
  <c r="D5" i="2"/>
  <c r="D4" i="2"/>
  <c r="B4" i="2"/>
  <c r="B5" i="2" s="1"/>
  <c r="D3" i="2"/>
  <c r="B3" i="2"/>
  <c r="C3" i="2" s="1"/>
  <c r="F3" i="2" s="1"/>
  <c r="A3" i="2"/>
  <c r="A5" i="1"/>
  <c r="A4" i="2" s="1"/>
  <c r="F27" i="2" l="1"/>
  <c r="C5" i="2"/>
  <c r="B6" i="2"/>
  <c r="C4" i="2"/>
  <c r="F4" i="2" s="1"/>
  <c r="A6" i="1"/>
  <c r="F5" i="2" l="1"/>
  <c r="A7" i="1"/>
  <c r="A5" i="2"/>
  <c r="B7" i="2"/>
  <c r="C6" i="2"/>
  <c r="F6" i="2" s="1"/>
  <c r="B8" i="2" l="1"/>
  <c r="C7" i="2"/>
  <c r="F7" i="2" s="1"/>
  <c r="A8" i="1"/>
  <c r="A6" i="2"/>
  <c r="A7" i="2" l="1"/>
  <c r="A9" i="1"/>
  <c r="C8" i="2"/>
  <c r="F8" i="2" s="1"/>
  <c r="B9" i="2"/>
  <c r="B10" i="2" l="1"/>
  <c r="C9" i="2"/>
  <c r="F9" i="2" s="1"/>
  <c r="A10" i="1"/>
  <c r="A8" i="2"/>
  <c r="A11" i="1" l="1"/>
  <c r="A9" i="2"/>
  <c r="C10" i="2"/>
  <c r="F10" i="2" s="1"/>
  <c r="B11" i="2"/>
  <c r="C11" i="2" l="1"/>
  <c r="F11" i="2" s="1"/>
  <c r="B12" i="2"/>
  <c r="A10" i="2"/>
  <c r="A12" i="1"/>
  <c r="A13" i="1" l="1"/>
  <c r="A11" i="2"/>
  <c r="B13" i="2"/>
  <c r="C12" i="2"/>
  <c r="F12" i="2" s="1"/>
  <c r="C13" i="2" l="1"/>
  <c r="F13" i="2" s="1"/>
  <c r="B14" i="2"/>
  <c r="A12" i="2"/>
  <c r="A14" i="1"/>
  <c r="A15" i="1" l="1"/>
  <c r="A13" i="2"/>
  <c r="B15" i="2"/>
  <c r="C15" i="2" s="1"/>
  <c r="C14" i="2"/>
  <c r="F14" i="2" s="1"/>
  <c r="C16" i="2" l="1"/>
  <c r="F15" i="2"/>
  <c r="A16" i="1"/>
  <c r="A14" i="2"/>
  <c r="C17" i="2" l="1"/>
  <c r="F16" i="2"/>
  <c r="A15" i="2"/>
  <c r="A17" i="1"/>
  <c r="C18" i="2" l="1"/>
  <c r="F17" i="2"/>
  <c r="A18" i="1"/>
  <c r="A16" i="2"/>
  <c r="C19" i="2" l="1"/>
  <c r="F18" i="2"/>
  <c r="A19" i="1"/>
  <c r="A17" i="2"/>
  <c r="C20" i="2" l="1"/>
  <c r="F19" i="2"/>
  <c r="A18" i="2"/>
  <c r="A20" i="1"/>
  <c r="C21" i="2" l="1"/>
  <c r="F20" i="2"/>
  <c r="A21" i="1"/>
  <c r="A19" i="2"/>
  <c r="C22" i="2" l="1"/>
  <c r="F21" i="2"/>
  <c r="A20" i="2"/>
  <c r="A22" i="1"/>
  <c r="C23" i="2" l="1"/>
  <c r="F22" i="2"/>
  <c r="A23" i="1"/>
  <c r="A21" i="2"/>
  <c r="C24" i="2" l="1"/>
  <c r="F23" i="2"/>
  <c r="A24" i="1"/>
  <c r="A22" i="2"/>
  <c r="C25" i="2" l="1"/>
  <c r="F24" i="2"/>
  <c r="A23" i="2"/>
  <c r="A25" i="1"/>
  <c r="C26" i="2" l="1"/>
  <c r="F25" i="2"/>
  <c r="A26" i="1"/>
  <c r="A24" i="2"/>
  <c r="C27" i="2" l="1"/>
  <c r="C28" i="2" s="1"/>
  <c r="C29" i="2" s="1"/>
  <c r="C30" i="2" s="1"/>
  <c r="C31" i="2" s="1"/>
  <c r="C32" i="2" s="1"/>
  <c r="F26" i="2"/>
  <c r="A27" i="1"/>
  <c r="A25" i="2"/>
  <c r="A26" i="2" l="1"/>
  <c r="A28" i="1"/>
  <c r="F28" i="2" l="1"/>
  <c r="A29" i="1"/>
  <c r="A27" i="2"/>
  <c r="F29" i="2" l="1"/>
  <c r="A28" i="2"/>
  <c r="A30" i="1"/>
  <c r="F30" i="2" l="1"/>
  <c r="A31" i="1"/>
  <c r="A29" i="2"/>
  <c r="F31" i="2" l="1"/>
  <c r="A32" i="1"/>
  <c r="A30" i="2"/>
  <c r="A31" i="2" l="1"/>
  <c r="A33" i="1"/>
  <c r="A32" i="2" s="1"/>
  <c r="F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000-000001000000}">
      <text>
        <r>
          <rPr>
            <sz val="10"/>
            <color rgb="FF000000"/>
            <rFont val="Arial"/>
            <family val="2"/>
          </rPr>
          <t xml:space="preserve">======
</t>
        </r>
        <r>
          <rPr>
            <sz val="10"/>
            <color rgb="FF000000"/>
            <rFont val="Arial"/>
            <family val="2"/>
          </rPr>
          <t xml:space="preserve">ID#AAAAcRy3k4M
</t>
        </r>
        <r>
          <rPr>
            <sz val="10"/>
            <color rgb="FF000000"/>
            <rFont val="Arial"/>
            <family val="2"/>
          </rPr>
          <t xml:space="preserve">    (2022-06-30 21:03:50)
</t>
        </r>
        <r>
          <rPr>
            <sz val="10"/>
            <color rgb="FF000000"/>
            <rFont val="Arial"/>
            <family val="2"/>
          </rPr>
          <t>This includes all story points already completed and yet to be completed that are known at the end of the sprint. Points deleted from the backlog because the features won't be implemented do not count towards the total.</t>
        </r>
      </text>
    </comment>
  </commentList>
  <extLst>
    <ext xmlns:r="http://schemas.openxmlformats.org/officeDocument/2006/relationships" uri="GoogleSheetsCustomDataVersion1">
      <go:sheetsCustomData xmlns:go="http://customooxmlschemas.google.com/" r:id="rId1" roundtripDataSignature="AMtx7mhEBMn2W8MIK6kHRhBmSmmVHeCFa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100-000001000000}">
      <text>
        <r>
          <rPr>
            <sz val="10"/>
            <color rgb="FF000000"/>
            <rFont val="Arial"/>
            <family val="2"/>
          </rPr>
          <t>This includes all points already completed and yet to be completed. Points deleted from the backlog because the features won't be implemented do not count towards the total.</t>
        </r>
      </text>
    </comment>
  </commentList>
  <extLst>
    <ext xmlns:r="http://schemas.openxmlformats.org/officeDocument/2006/relationships" uri="GoogleSheetsCustomDataVersion1">
      <go:sheetsCustomData xmlns:go="http://customooxmlschemas.google.com/" r:id="rId1" roundtripDataSignature="AMtx7mgCMOET1WlEhUTvFvMdH4ox3bNYFg=="/>
    </ext>
  </extLst>
</comments>
</file>

<file path=xl/sharedStrings.xml><?xml version="1.0" encoding="utf-8"?>
<sst xmlns="http://schemas.openxmlformats.org/spreadsheetml/2006/main" count="14" uniqueCount="14">
  <si>
    <r>
      <rPr>
        <b/>
        <sz val="12"/>
        <color theme="1"/>
        <rFont val="Arial"/>
        <family val="2"/>
      </rPr>
      <t xml:space="preserve">Instructions
</t>
    </r>
    <r>
      <rPr>
        <sz val="12"/>
        <color theme="1"/>
        <rFont val="Arial"/>
        <family val="2"/>
      </rPr>
      <t>Get a feel for the template by familiarizing yourself with the example below. Then clear out the example by deleting only the values in cells A4:D33. At the end of each Sprint, fill in one row from columns A - D.</t>
    </r>
  </si>
  <si>
    <t>Sprint #</t>
  </si>
  <si>
    <t>Sprint Start Date</t>
  </si>
  <si>
    <t>Points Complete in Sprint</t>
  </si>
  <si>
    <t xml:space="preserve">Total Scope Known at end of Sprint </t>
  </si>
  <si>
    <t>The Ultimate Burn-Up Chart Template by Superheroes Academy is licensed under a Creative Commons Attribution-ShareAlike 4.0 International License.</t>
  </si>
  <si>
    <t>Sprint Label</t>
  </si>
  <si>
    <t>Total Points Complete</t>
  </si>
  <si>
    <t>Projected Points</t>
  </si>
  <si>
    <t>Average Velocity</t>
  </si>
  <si>
    <t>Goal Complete</t>
  </si>
  <si>
    <r>
      <rPr>
        <b/>
        <sz val="12"/>
        <color theme="1"/>
        <rFont val="Arial"/>
        <family val="2"/>
      </rPr>
      <t xml:space="preserve">How to read the burnup chart </t>
    </r>
    <r>
      <rPr>
        <sz val="12"/>
        <color theme="1"/>
        <rFont val="Arial"/>
        <family val="2"/>
      </rPr>
      <t xml:space="preserve">
The burnup chart above tracks progress towards a goal. The blue line tells the story of scope changing as more is learned about the product. This line rises when new user stories are added to the backlog and falls when user stories are dropped from the backlog. The red bars display the cumulative total of story points completed and are used to tell the story of team velocity. When the points completed (red bar) meet the blue scope line, the goal being tracked has been met. When the top of the red bars forms a line curving up (sprints 1-5), the team’s velocity is accelerating. When the top of the red bars forms a line curving down (sprints 5-9), the team’s velocity is decelerating. When the top of the red bars forms a straight line (sprints 9-13), the team’s velocity has stabilized. Stable velocity is a sign of a mature team and is helpful for planning. The yellow line is a forecast of when the team will meet their goal if they were to continue to progress at the pace of their average three-sprint velocity. The black line points to the forecasted completion date and is where the yellow forecast line crosses the blue scope line. In the example below, the forecasted completion date is at the end of sprint 24, which is 02/28/2022. The forecasted date is not a commitment, it is the most likely completion date given the information available and is expected to change every sprint. The forecasted date often shifts by a wide margin at the start of an initiative and stabilizes as the team nears completion.</t>
    </r>
  </si>
  <si>
    <t xml:space="preserve">Total Scope Known at end of each Sprint </t>
  </si>
  <si>
    <t>Don't change these values. They are generated automatically as data is entered into the table on the first sheet labelled, "Burnup".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</si>
</sst>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amily val="2"/>
    </font>
    <font>
      <b/>
      <sz val="12"/>
      <color theme="1"/>
      <name val="Arial"/>
      <family val="2"/>
    </font>
    <font>
      <sz val="10"/>
      <name val="Arial"/>
      <family val="2"/>
    </font>
    <font>
      <sz val="12"/>
      <color theme="1"/>
      <name val="Calibri"/>
      <family val="2"/>
    </font>
    <font>
      <sz val="11"/>
      <color theme="1"/>
      <name val="Calibri"/>
      <family val="2"/>
    </font>
    <font>
      <sz val="11"/>
      <color rgb="FF333333"/>
      <name val="Consolas"/>
      <family val="2"/>
    </font>
    <font>
      <sz val="12"/>
      <color theme="1"/>
      <name val="Arial"/>
      <family val="2"/>
    </font>
    <font>
      <sz val="11"/>
      <color rgb="FF000000"/>
      <name val="Inconsolata"/>
    </font>
    <font>
      <sz val="10"/>
      <color theme="1"/>
      <name val="Arial"/>
      <family val="2"/>
      <scheme val="minor"/>
    </font>
    <font>
      <i/>
      <sz val="8"/>
      <color rgb="FF666666"/>
      <name val="Arial"/>
      <family val="2"/>
    </font>
    <font>
      <sz val="12"/>
      <color rgb="FF999999"/>
      <name val="Calibri"/>
      <family val="2"/>
    </font>
    <font>
      <sz val="10"/>
      <color rgb="FF999999"/>
      <name val="Arial"/>
      <family val="2"/>
    </font>
    <font>
      <sz val="10"/>
      <color rgb="FF000000"/>
      <name val="Arial"/>
      <family val="2"/>
      <scheme val="minor"/>
    </font>
    <font>
      <sz val="10"/>
      <color rgb="FF000000"/>
      <name val="Arial"/>
      <family val="2"/>
    </font>
    <font>
      <b/>
      <sz val="12"/>
      <color theme="1"/>
      <name val="Calibri"/>
      <family val="2"/>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rgb="FFD9E2F3"/>
        <bgColor rgb="FFD9E2F3"/>
      </patternFill>
    </fill>
    <fill>
      <patternFill patternType="solid">
        <fgColor rgb="FFF4CCCC"/>
        <bgColor rgb="FFF4CCCC"/>
      </patternFill>
    </fill>
  </fills>
  <borders count="19">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top style="double">
        <color indexed="64"/>
      </top>
      <bottom/>
      <diagonal/>
    </border>
  </borders>
  <cellStyleXfs count="1">
    <xf numFmtId="0" fontId="0" fillId="0" borderId="0"/>
  </cellStyleXfs>
  <cellXfs count="54">
    <xf numFmtId="0" fontId="0" fillId="0" borderId="0" xfId="0" applyFont="1" applyAlignment="1"/>
    <xf numFmtId="0" fontId="1" fillId="0" borderId="0" xfId="0" applyFont="1" applyAlignment="1">
      <alignment vertical="center"/>
    </xf>
    <xf numFmtId="0" fontId="1" fillId="0" borderId="0" xfId="0" applyFont="1" applyAlignment="1">
      <alignment vertical="top"/>
    </xf>
    <xf numFmtId="0" fontId="4" fillId="3" borderId="4" xfId="0" applyFont="1" applyFill="1" applyBorder="1" applyAlignment="1">
      <alignment vertical="top"/>
    </xf>
    <xf numFmtId="0" fontId="4" fillId="3" borderId="5" xfId="0" applyFont="1" applyFill="1" applyBorder="1" applyAlignment="1">
      <alignment vertical="top" wrapText="1"/>
    </xf>
    <xf numFmtId="0" fontId="4" fillId="3" borderId="6" xfId="0" applyFont="1" applyFill="1" applyBorder="1" applyAlignment="1">
      <alignment vertical="top" wrapText="1"/>
    </xf>
    <xf numFmtId="0" fontId="4" fillId="4" borderId="4" xfId="0" applyFont="1" applyFill="1" applyBorder="1" applyAlignment="1">
      <alignment horizontal="right" vertical="top"/>
    </xf>
    <xf numFmtId="15" fontId="4" fillId="4" borderId="5" xfId="0" applyNumberFormat="1" applyFont="1" applyFill="1" applyBorder="1" applyAlignment="1">
      <alignment horizontal="right" vertical="top"/>
    </xf>
    <xf numFmtId="0" fontId="4" fillId="4" borderId="5" xfId="0" applyFont="1" applyFill="1" applyBorder="1" applyAlignment="1">
      <alignment horizontal="right" vertical="top"/>
    </xf>
    <xf numFmtId="0" fontId="4" fillId="4" borderId="6" xfId="0" applyFont="1" applyFill="1" applyBorder="1" applyAlignment="1">
      <alignment horizontal="right" vertical="top"/>
    </xf>
    <xf numFmtId="0" fontId="4" fillId="5" borderId="4" xfId="0" applyFont="1" applyFill="1" applyBorder="1" applyAlignment="1">
      <alignment horizontal="right" vertical="top"/>
    </xf>
    <xf numFmtId="15" fontId="4" fillId="5" borderId="5" xfId="0" applyNumberFormat="1" applyFont="1" applyFill="1" applyBorder="1" applyAlignment="1">
      <alignment horizontal="right" vertical="top"/>
    </xf>
    <xf numFmtId="0" fontId="4" fillId="5" borderId="5" xfId="0" applyFont="1" applyFill="1" applyBorder="1" applyAlignment="1">
      <alignment horizontal="right" vertical="top"/>
    </xf>
    <xf numFmtId="0" fontId="5" fillId="5" borderId="6" xfId="0" applyFont="1" applyFill="1" applyBorder="1" applyAlignment="1">
      <alignment vertical="top"/>
    </xf>
    <xf numFmtId="0" fontId="5" fillId="4" borderId="5" xfId="0" applyFont="1" applyFill="1" applyBorder="1" applyAlignment="1">
      <alignment vertical="top"/>
    </xf>
    <xf numFmtId="0" fontId="5" fillId="4" borderId="6" xfId="0" applyFont="1" applyFill="1" applyBorder="1" applyAlignment="1">
      <alignment vertical="top"/>
    </xf>
    <xf numFmtId="0" fontId="4" fillId="5" borderId="4" xfId="0" applyFont="1" applyFill="1" applyBorder="1" applyAlignment="1">
      <alignment horizontal="right"/>
    </xf>
    <xf numFmtId="15" fontId="4" fillId="5" borderId="5" xfId="0" applyNumberFormat="1" applyFont="1" applyFill="1" applyBorder="1" applyAlignment="1">
      <alignment horizontal="right"/>
    </xf>
    <xf numFmtId="0" fontId="5" fillId="5" borderId="5" xfId="0" applyFont="1" applyFill="1" applyBorder="1"/>
    <xf numFmtId="0" fontId="5" fillId="5" borderId="6" xfId="0" applyFont="1" applyFill="1" applyBorder="1"/>
    <xf numFmtId="0" fontId="6" fillId="0" borderId="0" xfId="0" applyFont="1"/>
    <xf numFmtId="0" fontId="7" fillId="0" borderId="0" xfId="0" applyFont="1" applyAlignment="1">
      <alignment vertical="top" wrapText="1"/>
    </xf>
    <xf numFmtId="0" fontId="4" fillId="4" borderId="4" xfId="0" applyFont="1" applyFill="1" applyBorder="1" applyAlignment="1">
      <alignment horizontal="right"/>
    </xf>
    <xf numFmtId="15" fontId="4" fillId="4" borderId="5" xfId="0" applyNumberFormat="1" applyFont="1" applyFill="1" applyBorder="1" applyAlignment="1">
      <alignment horizontal="right"/>
    </xf>
    <xf numFmtId="0" fontId="5" fillId="4" borderId="5" xfId="0" applyFont="1" applyFill="1" applyBorder="1"/>
    <xf numFmtId="0" fontId="5" fillId="4" borderId="6" xfId="0" applyFont="1" applyFill="1" applyBorder="1"/>
    <xf numFmtId="0" fontId="8" fillId="3" borderId="5" xfId="0" applyFont="1" applyFill="1" applyBorder="1"/>
    <xf numFmtId="0" fontId="9" fillId="0" borderId="0" xfId="0" applyFont="1" applyAlignment="1">
      <alignment horizontal="center"/>
    </xf>
    <xf numFmtId="0" fontId="4" fillId="5" borderId="7" xfId="0" applyFont="1" applyFill="1" applyBorder="1" applyAlignment="1">
      <alignment horizontal="right"/>
    </xf>
    <xf numFmtId="15" fontId="4" fillId="5" borderId="8" xfId="0" applyNumberFormat="1" applyFont="1" applyFill="1" applyBorder="1" applyAlignment="1">
      <alignment horizontal="right"/>
    </xf>
    <xf numFmtId="0" fontId="5" fillId="5" borderId="8" xfId="0" applyFont="1" applyFill="1" applyBorder="1"/>
    <xf numFmtId="0" fontId="5" fillId="5" borderId="9" xfId="0" applyFont="1" applyFill="1" applyBorder="1"/>
    <xf numFmtId="0" fontId="9" fillId="0" borderId="0" xfId="0" applyFont="1"/>
    <xf numFmtId="0" fontId="10" fillId="0" borderId="0" xfId="0" applyFont="1"/>
    <xf numFmtId="0" fontId="11" fillId="3" borderId="11" xfId="0" applyFont="1" applyFill="1" applyBorder="1" applyAlignment="1">
      <alignment wrapText="1"/>
    </xf>
    <xf numFmtId="0" fontId="11" fillId="3" borderId="12" xfId="0" applyFont="1" applyFill="1" applyBorder="1" applyAlignment="1">
      <alignment wrapText="1"/>
    </xf>
    <xf numFmtId="0" fontId="11" fillId="3" borderId="13" xfId="0" applyFont="1" applyFill="1" applyBorder="1" applyAlignment="1">
      <alignment wrapText="1"/>
    </xf>
    <xf numFmtId="1" fontId="12" fillId="0" borderId="14" xfId="0" applyNumberFormat="1" applyFont="1" applyBorder="1"/>
    <xf numFmtId="1" fontId="12" fillId="0" borderId="0" xfId="0" applyNumberFormat="1" applyFont="1"/>
    <xf numFmtId="1" fontId="12" fillId="0" borderId="15" xfId="0" applyNumberFormat="1" applyFont="1" applyBorder="1"/>
    <xf numFmtId="1" fontId="12" fillId="0" borderId="16" xfId="0" applyNumberFormat="1" applyFont="1" applyBorder="1"/>
    <xf numFmtId="1" fontId="12" fillId="0" borderId="17" xfId="0" applyNumberFormat="1" applyFont="1" applyBorder="1"/>
    <xf numFmtId="0" fontId="13" fillId="0" borderId="0" xfId="0" applyFont="1" applyAlignment="1"/>
    <xf numFmtId="1" fontId="0" fillId="0" borderId="0" xfId="0" applyNumberFormat="1" applyFont="1" applyAlignment="1"/>
    <xf numFmtId="0" fontId="0" fillId="0" borderId="18" xfId="0" applyFont="1" applyBorder="1" applyAlignment="1"/>
    <xf numFmtId="0" fontId="0" fillId="0" borderId="10" xfId="0" applyFont="1" applyBorder="1" applyAlignment="1"/>
    <xf numFmtId="0" fontId="1" fillId="0" borderId="0" xfId="0" applyFont="1" applyAlignment="1">
      <alignment vertical="center"/>
    </xf>
    <xf numFmtId="0" fontId="0" fillId="0" borderId="0" xfId="0" applyFont="1" applyAlignment="1"/>
    <xf numFmtId="0" fontId="2" fillId="2" borderId="1" xfId="0" applyFont="1" applyFill="1" applyBorder="1" applyAlignment="1">
      <alignment vertical="top" wrapText="1"/>
    </xf>
    <xf numFmtId="0" fontId="3" fillId="0" borderId="2" xfId="0" applyFont="1" applyBorder="1"/>
    <xf numFmtId="0" fontId="3" fillId="0" borderId="3" xfId="0" applyFont="1" applyBorder="1"/>
    <xf numFmtId="0" fontId="10" fillId="0" borderId="0" xfId="0" applyFont="1" applyAlignment="1">
      <alignment wrapText="1"/>
    </xf>
    <xf numFmtId="0" fontId="7" fillId="0" borderId="0" xfId="0" applyFont="1" applyAlignment="1">
      <alignment horizontal="left" vertical="top" wrapText="1"/>
    </xf>
    <xf numFmtId="0" fontId="15" fillId="6" borderId="17"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0" i="0">
                <a:solidFill>
                  <a:srgbClr val="757575"/>
                </a:solidFill>
                <a:latin typeface="+mn-lt"/>
              </a:defRPr>
            </a:pPr>
            <a:r>
              <a:rPr lang="en-CA" sz="1800" b="0" i="0">
                <a:solidFill>
                  <a:srgbClr val="757575"/>
                </a:solidFill>
                <a:latin typeface="+mn-lt"/>
              </a:rPr>
              <a:t>Our Team's Progress Towards &lt;insert the name of your goal&gt;</a:t>
            </a:r>
          </a:p>
        </c:rich>
      </c:tx>
      <c:layout>
        <c:manualLayout>
          <c:xMode val="edge"/>
          <c:yMode val="edge"/>
          <c:x val="7.9893082254992448E-2"/>
          <c:y val="6.2079334944791974E-2"/>
        </c:manualLayout>
      </c:layout>
      <c:overlay val="0"/>
    </c:title>
    <c:autoTitleDeleted val="0"/>
    <c:plotArea>
      <c:layout>
        <c:manualLayout>
          <c:layoutTarget val="inner"/>
          <c:xMode val="edge"/>
          <c:yMode val="edge"/>
          <c:x val="8.0527461419620139E-2"/>
          <c:y val="0.18358691329591706"/>
          <c:w val="0.86764015001407102"/>
          <c:h val="0.5797210724153552"/>
        </c:manualLayout>
      </c:layout>
      <c:barChart>
        <c:barDir val="col"/>
        <c:grouping val="clustered"/>
        <c:varyColors val="1"/>
        <c:ser>
          <c:idx val="0"/>
          <c:order val="0"/>
          <c:tx>
            <c:v>Total Points Complete</c:v>
          </c:tx>
          <c:spPr>
            <a:solidFill>
              <a:srgbClr val="EA4335"/>
            </a:solidFill>
            <a:ln cmpd="sng">
              <a:solidFill>
                <a:srgbClr val="000000"/>
              </a:solidFill>
            </a:ln>
          </c:spPr>
          <c:invertIfNegative val="1"/>
          <c:cat>
            <c:strRef>
              <c:f>Formulas!$A$3:$A$32</c:f>
              <c:strCache>
                <c:ptCount val="30"/>
                <c:pt idx="0">
                  <c:v>1 - 09/13/2021</c:v>
                </c:pt>
                <c:pt idx="1">
                  <c:v>2 - 09/20/2021</c:v>
                </c:pt>
                <c:pt idx="2">
                  <c:v>3 - 09/27/2021</c:v>
                </c:pt>
                <c:pt idx="3">
                  <c:v>4 - 10/04/2021</c:v>
                </c:pt>
                <c:pt idx="4">
                  <c:v>5 - 10/11/2021</c:v>
                </c:pt>
                <c:pt idx="5">
                  <c:v>6 - 10/18/2021</c:v>
                </c:pt>
                <c:pt idx="6">
                  <c:v>7 - 10/25/2021</c:v>
                </c:pt>
                <c:pt idx="7">
                  <c:v>8 - 11/01/2021</c:v>
                </c:pt>
                <c:pt idx="8">
                  <c:v>9 - 11/08/2021</c:v>
                </c:pt>
                <c:pt idx="9">
                  <c:v>10 - 11/15/2021</c:v>
                </c:pt>
                <c:pt idx="10">
                  <c:v>11 - 11/22/2021</c:v>
                </c:pt>
                <c:pt idx="11">
                  <c:v>12 - 11/29/2021</c:v>
                </c:pt>
                <c:pt idx="12">
                  <c:v>13 - 12/06/2021</c:v>
                </c:pt>
                <c:pt idx="13">
                  <c:v>14 - 12/13/2021</c:v>
                </c:pt>
                <c:pt idx="14">
                  <c:v>15 - 12/20/2021</c:v>
                </c:pt>
                <c:pt idx="15">
                  <c:v>16 - 12/27/2021</c:v>
                </c:pt>
                <c:pt idx="16">
                  <c:v>17 - 01/03/2022</c:v>
                </c:pt>
                <c:pt idx="17">
                  <c:v>18 - 01/10/2022</c:v>
                </c:pt>
                <c:pt idx="18">
                  <c:v>19 - 01/17/2022</c:v>
                </c:pt>
                <c:pt idx="19">
                  <c:v>20 - 01/24/2022</c:v>
                </c:pt>
                <c:pt idx="20">
                  <c:v>21 - 01/31/2022</c:v>
                </c:pt>
                <c:pt idx="21">
                  <c:v>22 - 02/07/2022</c:v>
                </c:pt>
                <c:pt idx="22">
                  <c:v>23 - 02/14/2022</c:v>
                </c:pt>
                <c:pt idx="23">
                  <c:v>24 - 02/21/2022</c:v>
                </c:pt>
                <c:pt idx="24">
                  <c:v>25 - 02/28/2022</c:v>
                </c:pt>
                <c:pt idx="25">
                  <c:v>26 - 03/07/2022</c:v>
                </c:pt>
                <c:pt idx="26">
                  <c:v>27 - 03/14/2022</c:v>
                </c:pt>
                <c:pt idx="27">
                  <c:v>28 - 03/21/2022</c:v>
                </c:pt>
                <c:pt idx="28">
                  <c:v>29 - 03/28/2022</c:v>
                </c:pt>
                <c:pt idx="29">
                  <c:v>30 - 04/04/2022</c:v>
                </c:pt>
              </c:strCache>
            </c:strRef>
          </c:cat>
          <c:val>
            <c:numRef>
              <c:f>Formulas!$B$3:$B$32</c:f>
              <c:numCache>
                <c:formatCode>0</c:formatCode>
                <c:ptCount val="30"/>
                <c:pt idx="0">
                  <c:v>5</c:v>
                </c:pt>
                <c:pt idx="1">
                  <c:v>20</c:v>
                </c:pt>
                <c:pt idx="2">
                  <c:v>45</c:v>
                </c:pt>
                <c:pt idx="3">
                  <c:v>80</c:v>
                </c:pt>
                <c:pt idx="4">
                  <c:v>130</c:v>
                </c:pt>
                <c:pt idx="5">
                  <c:v>165</c:v>
                </c:pt>
                <c:pt idx="6">
                  <c:v>190</c:v>
                </c:pt>
                <c:pt idx="7">
                  <c:v>215</c:v>
                </c:pt>
                <c:pt idx="8">
                  <c:v>225</c:v>
                </c:pt>
                <c:pt idx="9">
                  <c:v>235</c:v>
                </c:pt>
                <c:pt idx="10">
                  <c:v>245</c:v>
                </c:pt>
                <c:pt idx="11">
                  <c:v>255</c:v>
                </c:pt>
                <c:pt idx="12">
                  <c:v>265</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03A-EC46-B4F5-4D23E4CE750C}"/>
            </c:ext>
          </c:extLst>
        </c:ser>
        <c:dLbls>
          <c:showLegendKey val="0"/>
          <c:showVal val="0"/>
          <c:showCatName val="0"/>
          <c:showSerName val="0"/>
          <c:showPercent val="0"/>
          <c:showBubbleSize val="0"/>
        </c:dLbls>
        <c:gapWidth val="150"/>
        <c:axId val="1933317824"/>
        <c:axId val="2011046543"/>
      </c:barChart>
      <c:lineChart>
        <c:grouping val="standard"/>
        <c:varyColors val="1"/>
        <c:ser>
          <c:idx val="1"/>
          <c:order val="1"/>
          <c:tx>
            <c:v>Projected Story Points Based on the Average Velocity from the Previous Three Sprints</c:v>
          </c:tx>
          <c:spPr>
            <a:ln w="28575" cmpd="sng">
              <a:solidFill>
                <a:schemeClr val="accent3"/>
              </a:solidFill>
              <a:prstDash val="dash"/>
            </a:ln>
          </c:spPr>
          <c:marker>
            <c:symbol val="none"/>
          </c:marker>
          <c:cat>
            <c:strRef>
              <c:f>Formulas!$A$3:$A$32</c:f>
              <c:strCache>
                <c:ptCount val="30"/>
                <c:pt idx="0">
                  <c:v>1 - 09/13/2021</c:v>
                </c:pt>
                <c:pt idx="1">
                  <c:v>2 - 09/20/2021</c:v>
                </c:pt>
                <c:pt idx="2">
                  <c:v>3 - 09/27/2021</c:v>
                </c:pt>
                <c:pt idx="3">
                  <c:v>4 - 10/04/2021</c:v>
                </c:pt>
                <c:pt idx="4">
                  <c:v>5 - 10/11/2021</c:v>
                </c:pt>
                <c:pt idx="5">
                  <c:v>6 - 10/18/2021</c:v>
                </c:pt>
                <c:pt idx="6">
                  <c:v>7 - 10/25/2021</c:v>
                </c:pt>
                <c:pt idx="7">
                  <c:v>8 - 11/01/2021</c:v>
                </c:pt>
                <c:pt idx="8">
                  <c:v>9 - 11/08/2021</c:v>
                </c:pt>
                <c:pt idx="9">
                  <c:v>10 - 11/15/2021</c:v>
                </c:pt>
                <c:pt idx="10">
                  <c:v>11 - 11/22/2021</c:v>
                </c:pt>
                <c:pt idx="11">
                  <c:v>12 - 11/29/2021</c:v>
                </c:pt>
                <c:pt idx="12">
                  <c:v>13 - 12/06/2021</c:v>
                </c:pt>
                <c:pt idx="13">
                  <c:v>14 - 12/13/2021</c:v>
                </c:pt>
                <c:pt idx="14">
                  <c:v>15 - 12/20/2021</c:v>
                </c:pt>
                <c:pt idx="15">
                  <c:v>16 - 12/27/2021</c:v>
                </c:pt>
                <c:pt idx="16">
                  <c:v>17 - 01/03/2022</c:v>
                </c:pt>
                <c:pt idx="17">
                  <c:v>18 - 01/10/2022</c:v>
                </c:pt>
                <c:pt idx="18">
                  <c:v>19 - 01/17/2022</c:v>
                </c:pt>
                <c:pt idx="19">
                  <c:v>20 - 01/24/2022</c:v>
                </c:pt>
                <c:pt idx="20">
                  <c:v>21 - 01/31/2022</c:v>
                </c:pt>
                <c:pt idx="21">
                  <c:v>22 - 02/07/2022</c:v>
                </c:pt>
                <c:pt idx="22">
                  <c:v>23 - 02/14/2022</c:v>
                </c:pt>
                <c:pt idx="23">
                  <c:v>24 - 02/21/2022</c:v>
                </c:pt>
                <c:pt idx="24">
                  <c:v>25 - 02/28/2022</c:v>
                </c:pt>
                <c:pt idx="25">
                  <c:v>26 - 03/07/2022</c:v>
                </c:pt>
                <c:pt idx="26">
                  <c:v>27 - 03/14/2022</c:v>
                </c:pt>
                <c:pt idx="27">
                  <c:v>28 - 03/21/2022</c:v>
                </c:pt>
                <c:pt idx="28">
                  <c:v>29 - 03/28/2022</c:v>
                </c:pt>
                <c:pt idx="29">
                  <c:v>30 - 04/04/2022</c:v>
                </c:pt>
              </c:strCache>
            </c:strRef>
          </c:cat>
          <c:val>
            <c:numRef>
              <c:f>Formulas!$C$3:$C$32</c:f>
              <c:numCache>
                <c:formatCode>0</c:formatCode>
                <c:ptCount val="30"/>
                <c:pt idx="0">
                  <c:v>#N/A</c:v>
                </c:pt>
                <c:pt idx="1">
                  <c:v>#N/A</c:v>
                </c:pt>
                <c:pt idx="2">
                  <c:v>#N/A</c:v>
                </c:pt>
                <c:pt idx="3">
                  <c:v>#N/A</c:v>
                </c:pt>
                <c:pt idx="4">
                  <c:v>#N/A</c:v>
                </c:pt>
                <c:pt idx="5">
                  <c:v>#N/A</c:v>
                </c:pt>
                <c:pt idx="6">
                  <c:v>#N/A</c:v>
                </c:pt>
                <c:pt idx="7">
                  <c:v>#N/A</c:v>
                </c:pt>
                <c:pt idx="8">
                  <c:v>#N/A</c:v>
                </c:pt>
                <c:pt idx="9">
                  <c:v>#N/A</c:v>
                </c:pt>
                <c:pt idx="10">
                  <c:v>#N/A</c:v>
                </c:pt>
                <c:pt idx="11">
                  <c:v>#N/A</c:v>
                </c:pt>
                <c:pt idx="12">
                  <c:v>#N/A</c:v>
                </c:pt>
                <c:pt idx="13">
                  <c:v>275</c:v>
                </c:pt>
                <c:pt idx="14">
                  <c:v>285</c:v>
                </c:pt>
                <c:pt idx="15">
                  <c:v>295</c:v>
                </c:pt>
                <c:pt idx="16">
                  <c:v>305</c:v>
                </c:pt>
                <c:pt idx="17">
                  <c:v>315</c:v>
                </c:pt>
                <c:pt idx="18">
                  <c:v>325</c:v>
                </c:pt>
                <c:pt idx="19">
                  <c:v>335</c:v>
                </c:pt>
                <c:pt idx="20">
                  <c:v>345</c:v>
                </c:pt>
                <c:pt idx="21">
                  <c:v>355</c:v>
                </c:pt>
                <c:pt idx="22">
                  <c:v>365</c:v>
                </c:pt>
                <c:pt idx="23">
                  <c:v>375</c:v>
                </c:pt>
                <c:pt idx="24">
                  <c:v>385</c:v>
                </c:pt>
                <c:pt idx="25">
                  <c:v>395</c:v>
                </c:pt>
                <c:pt idx="26">
                  <c:v>405</c:v>
                </c:pt>
                <c:pt idx="27">
                  <c:v>415</c:v>
                </c:pt>
                <c:pt idx="28">
                  <c:v>425</c:v>
                </c:pt>
                <c:pt idx="29">
                  <c:v>435</c:v>
                </c:pt>
              </c:numCache>
            </c:numRef>
          </c:val>
          <c:smooth val="1"/>
          <c:extLst>
            <c:ext xmlns:c16="http://schemas.microsoft.com/office/drawing/2014/chart" uri="{C3380CC4-5D6E-409C-BE32-E72D297353CC}">
              <c16:uniqueId val="{00000001-103A-EC46-B4F5-4D23E4CE750C}"/>
            </c:ext>
          </c:extLst>
        </c:ser>
        <c:ser>
          <c:idx val="2"/>
          <c:order val="2"/>
          <c:tx>
            <c:v>Total Scope Known at the End of Each Sprint </c:v>
          </c:tx>
          <c:spPr>
            <a:ln w="28575" cmpd="sng">
              <a:solidFill>
                <a:schemeClr val="accent1"/>
              </a:solidFill>
            </a:ln>
          </c:spPr>
          <c:marker>
            <c:symbol val="none"/>
          </c:marker>
          <c:cat>
            <c:strRef>
              <c:f>Formulas!$A$3:$A$32</c:f>
              <c:strCache>
                <c:ptCount val="30"/>
                <c:pt idx="0">
                  <c:v>1 - 09/13/2021</c:v>
                </c:pt>
                <c:pt idx="1">
                  <c:v>2 - 09/20/2021</c:v>
                </c:pt>
                <c:pt idx="2">
                  <c:v>3 - 09/27/2021</c:v>
                </c:pt>
                <c:pt idx="3">
                  <c:v>4 - 10/04/2021</c:v>
                </c:pt>
                <c:pt idx="4">
                  <c:v>5 - 10/11/2021</c:v>
                </c:pt>
                <c:pt idx="5">
                  <c:v>6 - 10/18/2021</c:v>
                </c:pt>
                <c:pt idx="6">
                  <c:v>7 - 10/25/2021</c:v>
                </c:pt>
                <c:pt idx="7">
                  <c:v>8 - 11/01/2021</c:v>
                </c:pt>
                <c:pt idx="8">
                  <c:v>9 - 11/08/2021</c:v>
                </c:pt>
                <c:pt idx="9">
                  <c:v>10 - 11/15/2021</c:v>
                </c:pt>
                <c:pt idx="10">
                  <c:v>11 - 11/22/2021</c:v>
                </c:pt>
                <c:pt idx="11">
                  <c:v>12 - 11/29/2021</c:v>
                </c:pt>
                <c:pt idx="12">
                  <c:v>13 - 12/06/2021</c:v>
                </c:pt>
                <c:pt idx="13">
                  <c:v>14 - 12/13/2021</c:v>
                </c:pt>
                <c:pt idx="14">
                  <c:v>15 - 12/20/2021</c:v>
                </c:pt>
                <c:pt idx="15">
                  <c:v>16 - 12/27/2021</c:v>
                </c:pt>
                <c:pt idx="16">
                  <c:v>17 - 01/03/2022</c:v>
                </c:pt>
                <c:pt idx="17">
                  <c:v>18 - 01/10/2022</c:v>
                </c:pt>
                <c:pt idx="18">
                  <c:v>19 - 01/17/2022</c:v>
                </c:pt>
                <c:pt idx="19">
                  <c:v>20 - 01/24/2022</c:v>
                </c:pt>
                <c:pt idx="20">
                  <c:v>21 - 01/31/2022</c:v>
                </c:pt>
                <c:pt idx="21">
                  <c:v>22 - 02/07/2022</c:v>
                </c:pt>
                <c:pt idx="22">
                  <c:v>23 - 02/14/2022</c:v>
                </c:pt>
                <c:pt idx="23">
                  <c:v>24 - 02/21/2022</c:v>
                </c:pt>
                <c:pt idx="24">
                  <c:v>25 - 02/28/2022</c:v>
                </c:pt>
                <c:pt idx="25">
                  <c:v>26 - 03/07/2022</c:v>
                </c:pt>
                <c:pt idx="26">
                  <c:v>27 - 03/14/2022</c:v>
                </c:pt>
                <c:pt idx="27">
                  <c:v>28 - 03/21/2022</c:v>
                </c:pt>
                <c:pt idx="28">
                  <c:v>29 - 03/28/2022</c:v>
                </c:pt>
                <c:pt idx="29">
                  <c:v>30 - 04/04/2022</c:v>
                </c:pt>
              </c:strCache>
            </c:strRef>
          </c:cat>
          <c:val>
            <c:numRef>
              <c:f>Formulas!$D$3:$D$32</c:f>
              <c:numCache>
                <c:formatCode>0</c:formatCode>
                <c:ptCount val="30"/>
                <c:pt idx="0">
                  <c:v>200</c:v>
                </c:pt>
                <c:pt idx="1">
                  <c:v>250</c:v>
                </c:pt>
                <c:pt idx="2">
                  <c:v>300</c:v>
                </c:pt>
                <c:pt idx="3">
                  <c:v>220</c:v>
                </c:pt>
                <c:pt idx="4">
                  <c:v>370</c:v>
                </c:pt>
                <c:pt idx="5">
                  <c:v>420</c:v>
                </c:pt>
                <c:pt idx="6">
                  <c:v>400</c:v>
                </c:pt>
                <c:pt idx="7">
                  <c:v>430</c:v>
                </c:pt>
                <c:pt idx="8">
                  <c:v>360</c:v>
                </c:pt>
                <c:pt idx="9">
                  <c:v>410</c:v>
                </c:pt>
                <c:pt idx="10">
                  <c:v>375</c:v>
                </c:pt>
                <c:pt idx="11">
                  <c:v>390</c:v>
                </c:pt>
                <c:pt idx="12">
                  <c:v>380</c:v>
                </c:pt>
                <c:pt idx="13">
                  <c:v>380</c:v>
                </c:pt>
                <c:pt idx="14">
                  <c:v>380</c:v>
                </c:pt>
                <c:pt idx="15">
                  <c:v>380</c:v>
                </c:pt>
                <c:pt idx="16">
                  <c:v>380</c:v>
                </c:pt>
                <c:pt idx="17">
                  <c:v>380</c:v>
                </c:pt>
                <c:pt idx="18">
                  <c:v>380</c:v>
                </c:pt>
                <c:pt idx="19">
                  <c:v>380</c:v>
                </c:pt>
                <c:pt idx="20">
                  <c:v>380</c:v>
                </c:pt>
                <c:pt idx="21">
                  <c:v>380</c:v>
                </c:pt>
                <c:pt idx="22">
                  <c:v>380</c:v>
                </c:pt>
                <c:pt idx="23">
                  <c:v>380</c:v>
                </c:pt>
                <c:pt idx="24">
                  <c:v>380</c:v>
                </c:pt>
                <c:pt idx="25">
                  <c:v>380</c:v>
                </c:pt>
                <c:pt idx="26">
                  <c:v>380</c:v>
                </c:pt>
                <c:pt idx="27">
                  <c:v>380</c:v>
                </c:pt>
                <c:pt idx="28">
                  <c:v>380</c:v>
                </c:pt>
                <c:pt idx="29">
                  <c:v>380</c:v>
                </c:pt>
              </c:numCache>
            </c:numRef>
          </c:val>
          <c:smooth val="1"/>
          <c:extLst>
            <c:ext xmlns:c16="http://schemas.microsoft.com/office/drawing/2014/chart" uri="{C3380CC4-5D6E-409C-BE32-E72D297353CC}">
              <c16:uniqueId val="{00000002-103A-EC46-B4F5-4D23E4CE750C}"/>
            </c:ext>
          </c:extLst>
        </c:ser>
        <c:ser>
          <c:idx val="3"/>
          <c:order val="3"/>
          <c:tx>
            <c:v>Forecasted Completion Date</c:v>
          </c:tx>
          <c:spPr>
            <a:ln>
              <a:solidFill>
                <a:schemeClr val="tx1"/>
              </a:solidFill>
              <a:prstDash val="sysDash"/>
            </a:ln>
          </c:spPr>
          <c:marker>
            <c:symbol val="none"/>
          </c:marker>
          <c:errBars>
            <c:errDir val="y"/>
            <c:errBarType val="minus"/>
            <c:errValType val="percentage"/>
            <c:noEndCap val="1"/>
            <c:val val="100"/>
            <c:spPr>
              <a:ln w="38100">
                <a:prstDash val="sysDot"/>
              </a:ln>
            </c:spPr>
          </c:errBars>
          <c:cat>
            <c:strRef>
              <c:f>Formulas!$A$3:$A$32</c:f>
              <c:strCache>
                <c:ptCount val="30"/>
                <c:pt idx="0">
                  <c:v>1 - 09/13/2021</c:v>
                </c:pt>
                <c:pt idx="1">
                  <c:v>2 - 09/20/2021</c:v>
                </c:pt>
                <c:pt idx="2">
                  <c:v>3 - 09/27/2021</c:v>
                </c:pt>
                <c:pt idx="3">
                  <c:v>4 - 10/04/2021</c:v>
                </c:pt>
                <c:pt idx="4">
                  <c:v>5 - 10/11/2021</c:v>
                </c:pt>
                <c:pt idx="5">
                  <c:v>6 - 10/18/2021</c:v>
                </c:pt>
                <c:pt idx="6">
                  <c:v>7 - 10/25/2021</c:v>
                </c:pt>
                <c:pt idx="7">
                  <c:v>8 - 11/01/2021</c:v>
                </c:pt>
                <c:pt idx="8">
                  <c:v>9 - 11/08/2021</c:v>
                </c:pt>
                <c:pt idx="9">
                  <c:v>10 - 11/15/2021</c:v>
                </c:pt>
                <c:pt idx="10">
                  <c:v>11 - 11/22/2021</c:v>
                </c:pt>
                <c:pt idx="11">
                  <c:v>12 - 11/29/2021</c:v>
                </c:pt>
                <c:pt idx="12">
                  <c:v>13 - 12/06/2021</c:v>
                </c:pt>
                <c:pt idx="13">
                  <c:v>14 - 12/13/2021</c:v>
                </c:pt>
                <c:pt idx="14">
                  <c:v>15 - 12/20/2021</c:v>
                </c:pt>
                <c:pt idx="15">
                  <c:v>16 - 12/27/2021</c:v>
                </c:pt>
                <c:pt idx="16">
                  <c:v>17 - 01/03/2022</c:v>
                </c:pt>
                <c:pt idx="17">
                  <c:v>18 - 01/10/2022</c:v>
                </c:pt>
                <c:pt idx="18">
                  <c:v>19 - 01/17/2022</c:v>
                </c:pt>
                <c:pt idx="19">
                  <c:v>20 - 01/24/2022</c:v>
                </c:pt>
                <c:pt idx="20">
                  <c:v>21 - 01/31/2022</c:v>
                </c:pt>
                <c:pt idx="21">
                  <c:v>22 - 02/07/2022</c:v>
                </c:pt>
                <c:pt idx="22">
                  <c:v>23 - 02/14/2022</c:v>
                </c:pt>
                <c:pt idx="23">
                  <c:v>24 - 02/21/2022</c:v>
                </c:pt>
                <c:pt idx="24">
                  <c:v>25 - 02/28/2022</c:v>
                </c:pt>
                <c:pt idx="25">
                  <c:v>26 - 03/07/2022</c:v>
                </c:pt>
                <c:pt idx="26">
                  <c:v>27 - 03/14/2022</c:v>
                </c:pt>
                <c:pt idx="27">
                  <c:v>28 - 03/21/2022</c:v>
                </c:pt>
                <c:pt idx="28">
                  <c:v>29 - 03/28/2022</c:v>
                </c:pt>
                <c:pt idx="29">
                  <c:v>30 - 04/04/2022</c:v>
                </c:pt>
              </c:strCache>
            </c:strRef>
          </c:cat>
          <c:val>
            <c:numRef>
              <c:f>Formulas!$F$3:$F$32</c:f>
              <c:numCache>
                <c:formatCode>0</c:formatCode>
                <c:ptCount val="3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385</c:v>
                </c:pt>
                <c:pt idx="25">
                  <c:v>#N/A</c:v>
                </c:pt>
                <c:pt idx="26">
                  <c:v>#N/A</c:v>
                </c:pt>
                <c:pt idx="27">
                  <c:v>#N/A</c:v>
                </c:pt>
                <c:pt idx="28">
                  <c:v>#N/A</c:v>
                </c:pt>
                <c:pt idx="29">
                  <c:v>#N/A</c:v>
                </c:pt>
              </c:numCache>
            </c:numRef>
          </c:val>
          <c:smooth val="0"/>
          <c:extLst>
            <c:ext xmlns:c16="http://schemas.microsoft.com/office/drawing/2014/chart" uri="{C3380CC4-5D6E-409C-BE32-E72D297353CC}">
              <c16:uniqueId val="{00000008-103A-EC46-B4F5-4D23E4CE750C}"/>
            </c:ext>
          </c:extLst>
        </c:ser>
        <c:dLbls>
          <c:showLegendKey val="0"/>
          <c:showVal val="0"/>
          <c:showCatName val="0"/>
          <c:showSerName val="0"/>
          <c:showPercent val="0"/>
          <c:showBubbleSize val="0"/>
        </c:dLbls>
        <c:marker val="1"/>
        <c:smooth val="0"/>
        <c:axId val="1933317824"/>
        <c:axId val="2011046543"/>
      </c:lineChart>
      <c:catAx>
        <c:axId val="1933317824"/>
        <c:scaling>
          <c:orientation val="minMax"/>
        </c:scaling>
        <c:delete val="0"/>
        <c:axPos val="b"/>
        <c:title>
          <c:tx>
            <c:rich>
              <a:bodyPr/>
              <a:lstStyle/>
              <a:p>
                <a:pPr lvl="0">
                  <a:defRPr b="0">
                    <a:solidFill>
                      <a:srgbClr val="000000"/>
                    </a:solidFill>
                    <a:latin typeface="+mn-lt"/>
                  </a:defRPr>
                </a:pPr>
                <a:endParaRPr lang="en-CA"/>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011046543"/>
        <c:crosses val="autoZero"/>
        <c:auto val="1"/>
        <c:lblAlgn val="ctr"/>
        <c:lblOffset val="100"/>
        <c:noMultiLvlLbl val="1"/>
      </c:catAx>
      <c:valAx>
        <c:axId val="201104654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CA"/>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933317824"/>
        <c:crosses val="autoZero"/>
        <c:crossBetween val="between"/>
      </c:valAx>
    </c:plotArea>
    <c:legend>
      <c:legendPos val="b"/>
      <c:layout>
        <c:manualLayout>
          <c:xMode val="edge"/>
          <c:yMode val="edge"/>
          <c:x val="8.0119000442231372E-2"/>
          <c:y val="0.87826418930835226"/>
          <c:w val="0.54800415812356063"/>
          <c:h val="0.10943892882954848"/>
        </c:manualLayout>
      </c:layout>
      <c:overlay val="0"/>
      <c:txPr>
        <a:bodyPr/>
        <a:lstStyle/>
        <a:p>
          <a:pPr lvl="0">
            <a:defRPr sz="900" b="0" i="0">
              <a:solidFill>
                <a:srgbClr val="1A1A1A"/>
              </a:solidFill>
              <a:latin typeface="+mn-lt"/>
            </a:defRPr>
          </a:pPr>
          <a:endParaRPr lang="en-US"/>
        </a:p>
      </c:txPr>
    </c:legend>
    <c:plotVisOnly val="1"/>
    <c:dispBlanksAs val="zero"/>
    <c:showDLblsOverMax val="1"/>
  </c:chart>
  <c:spPr>
    <a:ln w="25400"/>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114300</xdr:colOff>
      <xdr:row>1</xdr:row>
      <xdr:rowOff>187325</xdr:rowOff>
    </xdr:from>
    <xdr:ext cx="10185400" cy="7229475"/>
    <xdr:graphicFrame macro="">
      <xdr:nvGraphicFramePr>
        <xdr:cNvPr id="1893324058" name="Chart 1" title="Chart">
          <a:extLst>
            <a:ext uri="{FF2B5EF4-FFF2-40B4-BE49-F238E27FC236}">
              <a16:creationId xmlns:a16="http://schemas.microsoft.com/office/drawing/2014/main" id="{00000000-0008-0000-0000-00001AD5D9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0</xdr:colOff>
      <xdr:row>0</xdr:row>
      <xdr:rowOff>0</xdr:rowOff>
    </xdr:from>
    <xdr:ext cx="1924050" cy="4762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45</xdr:row>
      <xdr:rowOff>0</xdr:rowOff>
    </xdr:from>
    <xdr:ext cx="552450" cy="2000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1000"/>
  <sheetViews>
    <sheetView showGridLines="0" topLeftCell="C1" workbookViewId="0">
      <selection activeCell="Q16" sqref="Q16"/>
    </sheetView>
  </sheetViews>
  <sheetFormatPr baseColWidth="10" defaultColWidth="12.6640625" defaultRowHeight="15" customHeight="1" x14ac:dyDescent="0.15"/>
  <cols>
    <col min="5" max="5" width="3.1640625" customWidth="1"/>
    <col min="13" max="13" width="12.83203125" customWidth="1"/>
    <col min="14" max="14" width="11.83203125" customWidth="1"/>
  </cols>
  <sheetData>
    <row r="1" spans="1:17" ht="48" customHeight="1" x14ac:dyDescent="0.15">
      <c r="A1" s="46"/>
      <c r="B1" s="47"/>
    </row>
    <row r="2" spans="1:17" ht="84" customHeight="1" x14ac:dyDescent="0.15">
      <c r="A2" s="48" t="s">
        <v>0</v>
      </c>
      <c r="B2" s="49"/>
      <c r="C2" s="49"/>
      <c r="D2" s="50"/>
      <c r="E2" s="2"/>
    </row>
    <row r="3" spans="1:17" ht="51" x14ac:dyDescent="0.15">
      <c r="A3" s="3" t="s">
        <v>1</v>
      </c>
      <c r="B3" s="4" t="s">
        <v>2</v>
      </c>
      <c r="C3" s="4" t="s">
        <v>3</v>
      </c>
      <c r="D3" s="5" t="s">
        <v>4</v>
      </c>
      <c r="E3" s="2"/>
      <c r="P3" s="42"/>
      <c r="Q3" s="42"/>
    </row>
    <row r="4" spans="1:17" ht="15.75" customHeight="1" x14ac:dyDescent="0.15">
      <c r="A4" s="6">
        <v>1</v>
      </c>
      <c r="B4" s="7">
        <v>44452</v>
      </c>
      <c r="C4" s="8">
        <v>5</v>
      </c>
      <c r="D4" s="9">
        <v>200</v>
      </c>
      <c r="E4" s="2"/>
      <c r="P4" s="43"/>
      <c r="Q4" s="43"/>
    </row>
    <row r="5" spans="1:17" ht="15.75" customHeight="1" x14ac:dyDescent="0.15">
      <c r="A5" s="10">
        <f t="shared" ref="A5:A33" si="0">A4+1</f>
        <v>2</v>
      </c>
      <c r="B5" s="11">
        <v>44459</v>
      </c>
      <c r="C5" s="12">
        <v>15</v>
      </c>
      <c r="D5" s="13">
        <v>250</v>
      </c>
      <c r="E5" s="2"/>
    </row>
    <row r="6" spans="1:17" ht="15.75" customHeight="1" x14ac:dyDescent="0.15">
      <c r="A6" s="6">
        <f t="shared" si="0"/>
        <v>3</v>
      </c>
      <c r="B6" s="7">
        <v>44466</v>
      </c>
      <c r="C6" s="14">
        <v>25</v>
      </c>
      <c r="D6" s="15">
        <v>300</v>
      </c>
      <c r="E6" s="2"/>
    </row>
    <row r="7" spans="1:17" ht="15.75" customHeight="1" x14ac:dyDescent="0.2">
      <c r="A7" s="16">
        <f t="shared" si="0"/>
        <v>4</v>
      </c>
      <c r="B7" s="17">
        <v>44473</v>
      </c>
      <c r="C7" s="18">
        <v>35</v>
      </c>
      <c r="D7" s="19">
        <v>220</v>
      </c>
      <c r="E7" s="20"/>
      <c r="F7" s="21"/>
      <c r="G7" s="21"/>
      <c r="H7" s="21"/>
      <c r="I7" s="21"/>
      <c r="J7" s="21"/>
      <c r="K7" s="21"/>
      <c r="L7" s="21"/>
      <c r="M7" s="21"/>
    </row>
    <row r="8" spans="1:17" ht="15.75" customHeight="1" x14ac:dyDescent="0.2">
      <c r="A8" s="22">
        <f t="shared" si="0"/>
        <v>5</v>
      </c>
      <c r="B8" s="23">
        <v>44480</v>
      </c>
      <c r="C8" s="24">
        <v>50</v>
      </c>
      <c r="D8" s="25">
        <v>370</v>
      </c>
      <c r="E8" s="26"/>
      <c r="F8" s="21"/>
      <c r="G8" s="21"/>
      <c r="H8" s="21"/>
      <c r="I8" s="21"/>
      <c r="J8" s="21"/>
      <c r="K8" s="21"/>
      <c r="L8" s="21"/>
      <c r="M8" s="21"/>
    </row>
    <row r="9" spans="1:17" ht="15.75" customHeight="1" x14ac:dyDescent="0.2">
      <c r="A9" s="16">
        <f t="shared" si="0"/>
        <v>6</v>
      </c>
      <c r="B9" s="17">
        <v>44487</v>
      </c>
      <c r="C9" s="18">
        <v>35</v>
      </c>
      <c r="D9" s="19">
        <v>420</v>
      </c>
      <c r="E9" s="20"/>
    </row>
    <row r="10" spans="1:17" ht="15.75" customHeight="1" x14ac:dyDescent="0.2">
      <c r="A10" s="22">
        <f t="shared" si="0"/>
        <v>7</v>
      </c>
      <c r="B10" s="23">
        <v>44494</v>
      </c>
      <c r="C10" s="24">
        <v>25</v>
      </c>
      <c r="D10" s="25">
        <v>400</v>
      </c>
    </row>
    <row r="11" spans="1:17" ht="15.75" customHeight="1" x14ac:dyDescent="0.2">
      <c r="A11" s="16">
        <f t="shared" si="0"/>
        <v>8</v>
      </c>
      <c r="B11" s="17">
        <v>44501</v>
      </c>
      <c r="C11" s="18">
        <v>25</v>
      </c>
      <c r="D11" s="19">
        <v>430</v>
      </c>
    </row>
    <row r="12" spans="1:17" ht="15.75" customHeight="1" x14ac:dyDescent="0.2">
      <c r="A12" s="22">
        <f t="shared" si="0"/>
        <v>9</v>
      </c>
      <c r="B12" s="23">
        <v>44508</v>
      </c>
      <c r="C12" s="24">
        <v>10</v>
      </c>
      <c r="D12" s="25">
        <v>360</v>
      </c>
      <c r="E12" s="20"/>
    </row>
    <row r="13" spans="1:17" ht="15.75" customHeight="1" x14ac:dyDescent="0.2">
      <c r="A13" s="16">
        <f t="shared" si="0"/>
        <v>10</v>
      </c>
      <c r="B13" s="17">
        <v>44515</v>
      </c>
      <c r="C13" s="18">
        <v>10</v>
      </c>
      <c r="D13" s="19">
        <v>410</v>
      </c>
    </row>
    <row r="14" spans="1:17" ht="15.75" customHeight="1" x14ac:dyDescent="0.2">
      <c r="A14" s="22">
        <f t="shared" si="0"/>
        <v>11</v>
      </c>
      <c r="B14" s="23">
        <v>44522</v>
      </c>
      <c r="C14" s="24">
        <v>10</v>
      </c>
      <c r="D14" s="19">
        <v>375</v>
      </c>
    </row>
    <row r="15" spans="1:17" ht="15.75" customHeight="1" x14ac:dyDescent="0.2">
      <c r="A15" s="16">
        <f t="shared" si="0"/>
        <v>12</v>
      </c>
      <c r="B15" s="17">
        <v>44529</v>
      </c>
      <c r="C15" s="18">
        <v>10</v>
      </c>
      <c r="D15" s="19">
        <v>390</v>
      </c>
    </row>
    <row r="16" spans="1:17" ht="15.75" customHeight="1" x14ac:dyDescent="0.2">
      <c r="A16" s="22">
        <f t="shared" si="0"/>
        <v>13</v>
      </c>
      <c r="B16" s="23">
        <v>44536</v>
      </c>
      <c r="C16" s="24">
        <v>10</v>
      </c>
      <c r="D16" s="19">
        <v>380</v>
      </c>
    </row>
    <row r="17" spans="1:17" ht="15.75" customHeight="1" x14ac:dyDescent="0.2">
      <c r="A17" s="16">
        <f t="shared" si="0"/>
        <v>14</v>
      </c>
      <c r="B17" s="17">
        <v>44543</v>
      </c>
      <c r="C17" s="18"/>
      <c r="D17" s="19"/>
    </row>
    <row r="18" spans="1:17" ht="15.75" customHeight="1" x14ac:dyDescent="0.2">
      <c r="A18" s="22">
        <f t="shared" si="0"/>
        <v>15</v>
      </c>
      <c r="B18" s="23">
        <v>44550</v>
      </c>
      <c r="C18" s="24"/>
      <c r="D18" s="25"/>
    </row>
    <row r="19" spans="1:17" ht="15.75" customHeight="1" x14ac:dyDescent="0.2">
      <c r="A19" s="16">
        <f t="shared" si="0"/>
        <v>16</v>
      </c>
      <c r="B19" s="17">
        <v>44557</v>
      </c>
      <c r="C19" s="18"/>
      <c r="D19" s="19"/>
      <c r="Q19" s="27"/>
    </row>
    <row r="20" spans="1:17" ht="15.75" customHeight="1" x14ac:dyDescent="0.2">
      <c r="A20" s="22">
        <f t="shared" si="0"/>
        <v>17</v>
      </c>
      <c r="B20" s="23">
        <v>44564</v>
      </c>
      <c r="C20" s="24"/>
      <c r="D20" s="25"/>
    </row>
    <row r="21" spans="1:17" ht="15.75" customHeight="1" x14ac:dyDescent="0.2">
      <c r="A21" s="16">
        <f t="shared" si="0"/>
        <v>18</v>
      </c>
      <c r="B21" s="17">
        <v>44571</v>
      </c>
      <c r="C21" s="18"/>
      <c r="D21" s="19"/>
    </row>
    <row r="22" spans="1:17" ht="15.75" customHeight="1" x14ac:dyDescent="0.2">
      <c r="A22" s="22">
        <f t="shared" si="0"/>
        <v>19</v>
      </c>
      <c r="B22" s="23">
        <v>44578</v>
      </c>
      <c r="C22" s="24"/>
      <c r="D22" s="25"/>
    </row>
    <row r="23" spans="1:17" ht="15.75" customHeight="1" x14ac:dyDescent="0.2">
      <c r="A23" s="16">
        <f t="shared" si="0"/>
        <v>20</v>
      </c>
      <c r="B23" s="17">
        <v>44585</v>
      </c>
      <c r="C23" s="18"/>
      <c r="D23" s="19"/>
    </row>
    <row r="24" spans="1:17" ht="15.75" customHeight="1" x14ac:dyDescent="0.2">
      <c r="A24" s="22">
        <f t="shared" si="0"/>
        <v>21</v>
      </c>
      <c r="B24" s="23">
        <v>44592</v>
      </c>
      <c r="C24" s="24"/>
      <c r="D24" s="25"/>
    </row>
    <row r="25" spans="1:17" ht="15.75" customHeight="1" x14ac:dyDescent="0.2">
      <c r="A25" s="16">
        <f t="shared" si="0"/>
        <v>22</v>
      </c>
      <c r="B25" s="17">
        <v>44599</v>
      </c>
      <c r="C25" s="18"/>
      <c r="D25" s="19"/>
    </row>
    <row r="26" spans="1:17" ht="15.75" customHeight="1" x14ac:dyDescent="0.2">
      <c r="A26" s="22">
        <f t="shared" si="0"/>
        <v>23</v>
      </c>
      <c r="B26" s="23">
        <v>44606</v>
      </c>
      <c r="C26" s="24"/>
      <c r="D26" s="25"/>
    </row>
    <row r="27" spans="1:17" ht="15.75" customHeight="1" x14ac:dyDescent="0.2">
      <c r="A27" s="16">
        <f t="shared" si="0"/>
        <v>24</v>
      </c>
      <c r="B27" s="17">
        <v>44613</v>
      </c>
      <c r="C27" s="18"/>
      <c r="D27" s="19"/>
    </row>
    <row r="28" spans="1:17" ht="15.75" customHeight="1" x14ac:dyDescent="0.2">
      <c r="A28" s="22">
        <f t="shared" si="0"/>
        <v>25</v>
      </c>
      <c r="B28" s="23">
        <v>44620</v>
      </c>
      <c r="C28" s="24"/>
      <c r="D28" s="25"/>
    </row>
    <row r="29" spans="1:17" ht="15.75" customHeight="1" x14ac:dyDescent="0.2">
      <c r="A29" s="16">
        <f t="shared" si="0"/>
        <v>26</v>
      </c>
      <c r="B29" s="17">
        <v>44627</v>
      </c>
      <c r="C29" s="18"/>
      <c r="D29" s="19"/>
    </row>
    <row r="30" spans="1:17" ht="15.75" customHeight="1" x14ac:dyDescent="0.2">
      <c r="A30" s="22">
        <f t="shared" si="0"/>
        <v>27</v>
      </c>
      <c r="B30" s="23">
        <v>44634</v>
      </c>
      <c r="C30" s="24"/>
      <c r="D30" s="25"/>
    </row>
    <row r="31" spans="1:17" ht="15.75" customHeight="1" x14ac:dyDescent="0.2">
      <c r="A31" s="16">
        <f t="shared" si="0"/>
        <v>28</v>
      </c>
      <c r="B31" s="17">
        <v>44641</v>
      </c>
      <c r="C31" s="18"/>
      <c r="D31" s="19"/>
    </row>
    <row r="32" spans="1:17" ht="15.75" customHeight="1" x14ac:dyDescent="0.2">
      <c r="A32" s="22">
        <f t="shared" si="0"/>
        <v>29</v>
      </c>
      <c r="B32" s="23">
        <v>44648</v>
      </c>
      <c r="C32" s="24"/>
      <c r="D32" s="25"/>
    </row>
    <row r="33" spans="1:15" ht="15.75" customHeight="1" x14ac:dyDescent="0.2">
      <c r="A33" s="28">
        <f t="shared" si="0"/>
        <v>30</v>
      </c>
      <c r="B33" s="29">
        <v>44655</v>
      </c>
      <c r="C33" s="30"/>
      <c r="D33" s="31"/>
      <c r="F33" s="1"/>
      <c r="G33" s="51"/>
      <c r="H33" s="47"/>
      <c r="I33" s="47"/>
      <c r="J33" s="47"/>
    </row>
    <row r="34" spans="1:15" ht="15.75" customHeight="1" x14ac:dyDescent="0.15"/>
    <row r="35" spans="1:15" ht="15.75" customHeight="1" x14ac:dyDescent="0.15">
      <c r="A35" s="52" t="s">
        <v>11</v>
      </c>
      <c r="B35" s="47"/>
      <c r="C35" s="47"/>
      <c r="D35" s="47"/>
      <c r="E35" s="47"/>
      <c r="F35" s="47"/>
      <c r="G35" s="47"/>
      <c r="H35" s="47"/>
      <c r="I35" s="47"/>
      <c r="J35" s="47"/>
      <c r="K35" s="47"/>
      <c r="L35" s="47"/>
      <c r="M35" s="47"/>
      <c r="N35" s="47"/>
      <c r="O35" s="21"/>
    </row>
    <row r="36" spans="1:15" ht="15.75" customHeight="1" x14ac:dyDescent="0.15">
      <c r="A36" s="47"/>
      <c r="B36" s="47"/>
      <c r="C36" s="47"/>
      <c r="D36" s="47"/>
      <c r="E36" s="47"/>
      <c r="F36" s="47"/>
      <c r="G36" s="47"/>
      <c r="H36" s="47"/>
      <c r="I36" s="47"/>
      <c r="J36" s="47"/>
      <c r="K36" s="47"/>
      <c r="L36" s="47"/>
      <c r="M36" s="47"/>
      <c r="N36" s="47"/>
      <c r="O36" s="21"/>
    </row>
    <row r="37" spans="1:15" ht="15.75" customHeight="1" x14ac:dyDescent="0.15">
      <c r="A37" s="47"/>
      <c r="B37" s="47"/>
      <c r="C37" s="47"/>
      <c r="D37" s="47"/>
      <c r="E37" s="47"/>
      <c r="F37" s="47"/>
      <c r="G37" s="47"/>
      <c r="H37" s="47"/>
      <c r="I37" s="47"/>
      <c r="J37" s="47"/>
      <c r="K37" s="47"/>
      <c r="L37" s="47"/>
      <c r="M37" s="47"/>
      <c r="N37" s="47"/>
      <c r="O37" s="21"/>
    </row>
    <row r="38" spans="1:15" ht="15.75" customHeight="1" x14ac:dyDescent="0.15">
      <c r="A38" s="47"/>
      <c r="B38" s="47"/>
      <c r="C38" s="47"/>
      <c r="D38" s="47"/>
      <c r="E38" s="47"/>
      <c r="F38" s="47"/>
      <c r="G38" s="47"/>
      <c r="H38" s="47"/>
      <c r="I38" s="47"/>
      <c r="J38" s="47"/>
      <c r="K38" s="47"/>
      <c r="L38" s="47"/>
      <c r="M38" s="47"/>
      <c r="N38" s="47"/>
      <c r="O38" s="21"/>
    </row>
    <row r="39" spans="1:15" ht="15.75" customHeight="1" x14ac:dyDescent="0.15">
      <c r="A39" s="47"/>
      <c r="B39" s="47"/>
      <c r="C39" s="47"/>
      <c r="D39" s="47"/>
      <c r="E39" s="47"/>
      <c r="F39" s="47"/>
      <c r="G39" s="47"/>
      <c r="H39" s="47"/>
      <c r="I39" s="47"/>
      <c r="J39" s="47"/>
      <c r="K39" s="47"/>
      <c r="L39" s="47"/>
      <c r="M39" s="47"/>
      <c r="N39" s="47"/>
      <c r="O39" s="21"/>
    </row>
    <row r="40" spans="1:15" ht="15.75" customHeight="1" x14ac:dyDescent="0.15">
      <c r="A40" s="47"/>
      <c r="B40" s="47"/>
      <c r="C40" s="47"/>
      <c r="D40" s="47"/>
      <c r="E40" s="47"/>
      <c r="F40" s="47"/>
      <c r="G40" s="47"/>
      <c r="H40" s="47"/>
      <c r="I40" s="47"/>
      <c r="J40" s="47"/>
      <c r="K40" s="47"/>
      <c r="L40" s="47"/>
      <c r="M40" s="47"/>
      <c r="N40" s="47"/>
      <c r="O40" s="21"/>
    </row>
    <row r="41" spans="1:15" ht="15.75" customHeight="1" x14ac:dyDescent="0.15">
      <c r="A41" s="47"/>
      <c r="B41" s="47"/>
      <c r="C41" s="47"/>
      <c r="D41" s="47"/>
      <c r="E41" s="47"/>
      <c r="F41" s="47"/>
      <c r="G41" s="47"/>
      <c r="H41" s="47"/>
      <c r="I41" s="47"/>
      <c r="J41" s="47"/>
      <c r="K41" s="47"/>
      <c r="L41" s="47"/>
      <c r="M41" s="47"/>
      <c r="N41" s="47"/>
      <c r="O41" s="21"/>
    </row>
    <row r="42" spans="1:15" ht="15.75" customHeight="1" x14ac:dyDescent="0.15">
      <c r="A42" s="47"/>
      <c r="B42" s="47"/>
      <c r="C42" s="47"/>
      <c r="D42" s="47"/>
      <c r="E42" s="47"/>
      <c r="F42" s="47"/>
      <c r="G42" s="47"/>
      <c r="H42" s="47"/>
      <c r="I42" s="47"/>
      <c r="J42" s="47"/>
      <c r="K42" s="47"/>
      <c r="L42" s="47"/>
      <c r="M42" s="47"/>
      <c r="N42" s="47"/>
      <c r="O42" s="21"/>
    </row>
    <row r="43" spans="1:15" ht="15.75" customHeight="1" x14ac:dyDescent="0.15">
      <c r="A43" s="47"/>
      <c r="B43" s="47"/>
      <c r="C43" s="47"/>
      <c r="D43" s="47"/>
      <c r="E43" s="47"/>
      <c r="F43" s="47"/>
      <c r="G43" s="47"/>
      <c r="H43" s="47"/>
      <c r="I43" s="47"/>
      <c r="J43" s="47"/>
      <c r="K43" s="47"/>
      <c r="L43" s="47"/>
      <c r="M43" s="47"/>
      <c r="N43" s="47"/>
      <c r="O43" s="21"/>
    </row>
    <row r="44" spans="1:15" ht="18" customHeight="1" x14ac:dyDescent="0.15">
      <c r="A44" s="47"/>
      <c r="B44" s="47"/>
      <c r="C44" s="47"/>
      <c r="D44" s="47"/>
      <c r="E44" s="47"/>
      <c r="F44" s="47"/>
      <c r="G44" s="47"/>
      <c r="H44" s="47"/>
      <c r="I44" s="47"/>
      <c r="J44" s="47"/>
      <c r="K44" s="47"/>
      <c r="L44" s="47"/>
      <c r="M44" s="47"/>
      <c r="N44" s="47"/>
      <c r="O44" s="21"/>
    </row>
    <row r="45" spans="1:15" ht="15.75" customHeight="1" x14ac:dyDescent="0.15">
      <c r="A45" s="47"/>
      <c r="B45" s="47"/>
      <c r="C45" s="47"/>
      <c r="D45" s="47"/>
      <c r="E45" s="47"/>
      <c r="F45" s="47"/>
      <c r="G45" s="47"/>
      <c r="H45" s="47"/>
      <c r="I45" s="47"/>
      <c r="J45" s="47"/>
      <c r="K45" s="47"/>
      <c r="L45" s="47"/>
      <c r="M45" s="47"/>
      <c r="N45" s="47"/>
    </row>
    <row r="46" spans="1:15" ht="15.75" customHeight="1" x14ac:dyDescent="0.15">
      <c r="A46" s="32"/>
      <c r="B46" s="33" t="s">
        <v>5</v>
      </c>
    </row>
    <row r="47" spans="1:15" ht="15.75" customHeight="1" x14ac:dyDescent="0.15"/>
    <row r="48" spans="1:15"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4">
    <mergeCell ref="A1:B1"/>
    <mergeCell ref="A2:D2"/>
    <mergeCell ref="G33:J33"/>
    <mergeCell ref="A35:N45"/>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showGridLines="0" tabSelected="1" workbookViewId="0">
      <selection activeCell="J25" sqref="J25"/>
    </sheetView>
  </sheetViews>
  <sheetFormatPr baseColWidth="10" defaultColWidth="12.6640625" defaultRowHeight="15" customHeight="1" x14ac:dyDescent="0.15"/>
  <cols>
    <col min="1" max="26" width="10.6640625" customWidth="1"/>
  </cols>
  <sheetData>
    <row r="1" spans="1:6" ht="36" customHeight="1" thickBot="1" x14ac:dyDescent="0.25">
      <c r="A1" s="53" t="s">
        <v>13</v>
      </c>
      <c r="B1" s="53"/>
      <c r="C1" s="53"/>
      <c r="D1" s="53"/>
      <c r="E1" s="53"/>
      <c r="F1" s="53"/>
    </row>
    <row r="2" spans="1:6" ht="69" thickTop="1" x14ac:dyDescent="0.2">
      <c r="A2" s="34" t="s">
        <v>6</v>
      </c>
      <c r="B2" s="35" t="s">
        <v>7</v>
      </c>
      <c r="C2" s="35" t="s">
        <v>8</v>
      </c>
      <c r="D2" s="35" t="s">
        <v>12</v>
      </c>
      <c r="E2" s="35" t="s">
        <v>9</v>
      </c>
      <c r="F2" s="36" t="s">
        <v>10</v>
      </c>
    </row>
    <row r="3" spans="1:6" ht="12.75" customHeight="1" x14ac:dyDescent="0.15">
      <c r="A3" s="37" t="str">
        <f>CONCATENATE(Burnup!A4," - ", TEXT(Burnup!B4,"mm/dd/yyyy"))</f>
        <v>1 - 09/13/2021</v>
      </c>
      <c r="B3" s="38">
        <f>IF(Burnup!C4&gt;0,Burnup!C4,#N/A)</f>
        <v>5</v>
      </c>
      <c r="C3" s="38" t="e">
        <f t="shared" ref="C3:C32" si="0">IF(B3&lt;&gt;"",#N/A,IF(NOT(ISNA(C2)),C2,MAX(B$1:B$32))+INDEX(E$1:E$32,COUNT(E$1:E$32)+1))</f>
        <v>#N/A</v>
      </c>
      <c r="D3" s="38">
        <f>IF(Burnup!D4="",D2,Burnup!D4)</f>
        <v>200</v>
      </c>
      <c r="E3" s="38">
        <f>IF(Burnup!C4&gt;0,Burnup!C4,"")</f>
        <v>5</v>
      </c>
      <c r="F3" s="39" t="e">
        <f>IF(AND(C3&gt;=D3, C2&lt;D2),C3, #N/A)</f>
        <v>#N/A</v>
      </c>
    </row>
    <row r="4" spans="1:6" ht="12.75" customHeight="1" x14ac:dyDescent="0.15">
      <c r="A4" s="37" t="str">
        <f>CONCATENATE(Burnup!A5," - ", TEXT(Burnup!B5,"mm/dd/yyyy"))</f>
        <v>2 - 09/20/2021</v>
      </c>
      <c r="B4" s="38">
        <f>IF(Burnup!C5&gt;0,Burnup!C5+B3,"")</f>
        <v>20</v>
      </c>
      <c r="C4" s="38" t="e">
        <f t="shared" si="0"/>
        <v>#N/A</v>
      </c>
      <c r="D4" s="38">
        <f>IF(Burnup!D5="",D3,Burnup!D5)</f>
        <v>250</v>
      </c>
      <c r="E4" s="38">
        <f>IF(Burnup!C5&gt;0,SUM(Burnup!C4:C5)/2,"")</f>
        <v>10</v>
      </c>
      <c r="F4" s="39" t="e">
        <f t="shared" ref="F4:F32" si="1">IF(AND(C4&gt;=D4, C3&lt;D3),C4, #N/A)</f>
        <v>#N/A</v>
      </c>
    </row>
    <row r="5" spans="1:6" ht="12.75" customHeight="1" x14ac:dyDescent="0.15">
      <c r="A5" s="37" t="str">
        <f>CONCATENATE(Burnup!A6," - ", TEXT(Burnup!B6,"mm/dd/yyyy"))</f>
        <v>3 - 09/27/2021</v>
      </c>
      <c r="B5" s="38">
        <f>IF(Burnup!C6&gt;0,Burnup!C6+B4,"")</f>
        <v>45</v>
      </c>
      <c r="C5" s="38" t="e">
        <f t="shared" si="0"/>
        <v>#N/A</v>
      </c>
      <c r="D5" s="38">
        <f>IF(Burnup!D6="",D4,Burnup!D6)</f>
        <v>300</v>
      </c>
      <c r="E5" s="38">
        <f>IF(Burnup!C6&gt;0,SUM(Burnup!C4:C6)/3,"")</f>
        <v>15</v>
      </c>
      <c r="F5" s="39" t="e">
        <f t="shared" si="1"/>
        <v>#N/A</v>
      </c>
    </row>
    <row r="6" spans="1:6" ht="12.75" customHeight="1" x14ac:dyDescent="0.15">
      <c r="A6" s="37" t="str">
        <f>CONCATENATE(Burnup!A7," - ", TEXT(Burnup!B7,"mm/dd/yyyy"))</f>
        <v>4 - 10/04/2021</v>
      </c>
      <c r="B6" s="38">
        <f>IF(Burnup!C7&gt;0,Burnup!C7+B5,"")</f>
        <v>80</v>
      </c>
      <c r="C6" s="38" t="e">
        <f t="shared" si="0"/>
        <v>#N/A</v>
      </c>
      <c r="D6" s="38">
        <f>IF(Burnup!D7="",D5,Burnup!D7)</f>
        <v>220</v>
      </c>
      <c r="E6" s="38">
        <f>IF(Burnup!C7&gt;0,SUM(Burnup!C5:C7)/3,"")</f>
        <v>25</v>
      </c>
      <c r="F6" s="39" t="e">
        <f t="shared" si="1"/>
        <v>#N/A</v>
      </c>
    </row>
    <row r="7" spans="1:6" ht="12.75" customHeight="1" x14ac:dyDescent="0.15">
      <c r="A7" s="37" t="str">
        <f>CONCATENATE(Burnup!A8," - ", TEXT(Burnup!B8,"mm/dd/yyyy"))</f>
        <v>5 - 10/11/2021</v>
      </c>
      <c r="B7" s="38">
        <f>IF(Burnup!C8&gt;0,Burnup!C8+B6,"")</f>
        <v>130</v>
      </c>
      <c r="C7" s="38" t="e">
        <f t="shared" si="0"/>
        <v>#N/A</v>
      </c>
      <c r="D7" s="38">
        <f>IF(Burnup!D8="",D6,Burnup!D8)</f>
        <v>370</v>
      </c>
      <c r="E7" s="38">
        <f>IF(Burnup!C8&gt;0,SUM(Burnup!C6:C8)/3,"")</f>
        <v>36.666666666666664</v>
      </c>
      <c r="F7" s="39" t="e">
        <f t="shared" si="1"/>
        <v>#N/A</v>
      </c>
    </row>
    <row r="8" spans="1:6" ht="12.75" customHeight="1" x14ac:dyDescent="0.15">
      <c r="A8" s="37" t="str">
        <f>CONCATENATE(Burnup!A9," - ", TEXT(Burnup!B9,"mm/dd/yyyy"))</f>
        <v>6 - 10/18/2021</v>
      </c>
      <c r="B8" s="38">
        <f>IF(Burnup!C9&gt;0,Burnup!C9+B7,"")</f>
        <v>165</v>
      </c>
      <c r="C8" s="38" t="e">
        <f t="shared" si="0"/>
        <v>#N/A</v>
      </c>
      <c r="D8" s="38">
        <f>IF(Burnup!D9="",D7,Burnup!D9)</f>
        <v>420</v>
      </c>
      <c r="E8" s="38">
        <f>IF(Burnup!C9&gt;0,SUM(Burnup!C7:C9)/3,"")</f>
        <v>40</v>
      </c>
      <c r="F8" s="39" t="e">
        <f t="shared" si="1"/>
        <v>#N/A</v>
      </c>
    </row>
    <row r="9" spans="1:6" ht="12.75" customHeight="1" x14ac:dyDescent="0.15">
      <c r="A9" s="37" t="str">
        <f>CONCATENATE(Burnup!A10," - ", TEXT(Burnup!B10,"mm/dd/yyyy"))</f>
        <v>7 - 10/25/2021</v>
      </c>
      <c r="B9" s="38">
        <f>IF(Burnup!C10&gt;0,Burnup!C10+B8,"")</f>
        <v>190</v>
      </c>
      <c r="C9" s="38" t="e">
        <f t="shared" si="0"/>
        <v>#N/A</v>
      </c>
      <c r="D9" s="38">
        <f>IF(Burnup!D10="",D8,Burnup!D10)</f>
        <v>400</v>
      </c>
      <c r="E9" s="38">
        <f>IF(Burnup!C10&gt;0,SUM(Burnup!C8:C10)/3,"")</f>
        <v>36.666666666666664</v>
      </c>
      <c r="F9" s="39" t="e">
        <f t="shared" si="1"/>
        <v>#N/A</v>
      </c>
    </row>
    <row r="10" spans="1:6" ht="12.75" customHeight="1" x14ac:dyDescent="0.15">
      <c r="A10" s="37" t="str">
        <f>CONCATENATE(Burnup!A11," - ", TEXT(Burnup!B11,"mm/dd/yyyy"))</f>
        <v>8 - 11/01/2021</v>
      </c>
      <c r="B10" s="38">
        <f>IF(Burnup!C11&gt;0,Burnup!C11+B9,"")</f>
        <v>215</v>
      </c>
      <c r="C10" s="38" t="e">
        <f t="shared" si="0"/>
        <v>#N/A</v>
      </c>
      <c r="D10" s="38">
        <f>IF(Burnup!D11="",D9,Burnup!D11)</f>
        <v>430</v>
      </c>
      <c r="E10" s="38">
        <f>IF(Burnup!C11&gt;0,SUM(Burnup!C9:C11)/3,"")</f>
        <v>28.333333333333332</v>
      </c>
      <c r="F10" s="39" t="e">
        <f t="shared" si="1"/>
        <v>#N/A</v>
      </c>
    </row>
    <row r="11" spans="1:6" ht="12.75" customHeight="1" x14ac:dyDescent="0.15">
      <c r="A11" s="37" t="str">
        <f>CONCATENATE(Burnup!A12," - ", TEXT(Burnup!B12,"mm/dd/yyyy"))</f>
        <v>9 - 11/08/2021</v>
      </c>
      <c r="B11" s="38">
        <f>IF(Burnup!C12&gt;0,Burnup!C12+B10,"")</f>
        <v>225</v>
      </c>
      <c r="C11" s="38" t="e">
        <f t="shared" si="0"/>
        <v>#N/A</v>
      </c>
      <c r="D11" s="38">
        <f>IF(Burnup!D12="",D10,Burnup!D12)</f>
        <v>360</v>
      </c>
      <c r="E11" s="38">
        <f>IF(Burnup!C12&gt;0,SUM(Burnup!C10:C12)/3,"")</f>
        <v>20</v>
      </c>
      <c r="F11" s="39" t="e">
        <f t="shared" si="1"/>
        <v>#N/A</v>
      </c>
    </row>
    <row r="12" spans="1:6" ht="12.75" customHeight="1" x14ac:dyDescent="0.15">
      <c r="A12" s="37" t="str">
        <f>CONCATENATE(Burnup!A13," - ", TEXT(Burnup!B13,"mm/dd/yyyy"))</f>
        <v>10 - 11/15/2021</v>
      </c>
      <c r="B12" s="38">
        <f>IF(Burnup!C13&gt;0,Burnup!C13+B11,"")</f>
        <v>235</v>
      </c>
      <c r="C12" s="38" t="e">
        <f t="shared" si="0"/>
        <v>#N/A</v>
      </c>
      <c r="D12" s="38">
        <f>IF(Burnup!D13="",D11,Burnup!D13)</f>
        <v>410</v>
      </c>
      <c r="E12" s="38">
        <f>IF(Burnup!C13&gt;0,SUM(Burnup!C11:C13)/3,"")</f>
        <v>15</v>
      </c>
      <c r="F12" s="39" t="e">
        <f t="shared" si="1"/>
        <v>#N/A</v>
      </c>
    </row>
    <row r="13" spans="1:6" ht="12.75" customHeight="1" x14ac:dyDescent="0.15">
      <c r="A13" s="37" t="str">
        <f>CONCATENATE(Burnup!A14," - ", TEXT(Burnup!B14,"mm/dd/yyyy"))</f>
        <v>11 - 11/22/2021</v>
      </c>
      <c r="B13" s="38">
        <f>IF(Burnup!C14&gt;0,Burnup!C14+B12,"")</f>
        <v>245</v>
      </c>
      <c r="C13" s="38" t="e">
        <f t="shared" si="0"/>
        <v>#N/A</v>
      </c>
      <c r="D13" s="38">
        <f>IF(Burnup!D14="",D12,Burnup!D14)</f>
        <v>375</v>
      </c>
      <c r="E13" s="38">
        <f>IF(Burnup!C14&gt;0,SUM(Burnup!C12:C14)/3,"")</f>
        <v>10</v>
      </c>
      <c r="F13" s="39" t="e">
        <f t="shared" si="1"/>
        <v>#N/A</v>
      </c>
    </row>
    <row r="14" spans="1:6" ht="12.75" customHeight="1" x14ac:dyDescent="0.15">
      <c r="A14" s="37" t="str">
        <f>CONCATENATE(Burnup!A15," - ", TEXT(Burnup!B15,"mm/dd/yyyy"))</f>
        <v>12 - 11/29/2021</v>
      </c>
      <c r="B14" s="38">
        <f>IF(Burnup!C15&gt;0,Burnup!C15+B13,"")</f>
        <v>255</v>
      </c>
      <c r="C14" s="38" t="e">
        <f t="shared" si="0"/>
        <v>#N/A</v>
      </c>
      <c r="D14" s="38">
        <f>IF(Burnup!D15="",D13,Burnup!D15)</f>
        <v>390</v>
      </c>
      <c r="E14" s="38">
        <f>IF(Burnup!C15&gt;0,SUM(Burnup!C13:C15)/3,"")</f>
        <v>10</v>
      </c>
      <c r="F14" s="39" t="e">
        <f t="shared" si="1"/>
        <v>#N/A</v>
      </c>
    </row>
    <row r="15" spans="1:6" ht="12.75" customHeight="1" x14ac:dyDescent="0.15">
      <c r="A15" s="37" t="str">
        <f>CONCATENATE(Burnup!A16," - ", TEXT(Burnup!B16,"mm/dd/yyyy"))</f>
        <v>13 - 12/06/2021</v>
      </c>
      <c r="B15" s="38">
        <f>IF(Burnup!C16&gt;0,Burnup!C16+B14,"")</f>
        <v>265</v>
      </c>
      <c r="C15" s="38" t="e">
        <f t="shared" si="0"/>
        <v>#N/A</v>
      </c>
      <c r="D15" s="38">
        <f>IF(Burnup!D16="",D14,Burnup!D16)</f>
        <v>380</v>
      </c>
      <c r="E15" s="38">
        <f>IF(Burnup!C16&gt;0,SUM(Burnup!C14:C16)/3,"")</f>
        <v>10</v>
      </c>
      <c r="F15" s="39" t="e">
        <f t="shared" si="1"/>
        <v>#N/A</v>
      </c>
    </row>
    <row r="16" spans="1:6" ht="12.75" customHeight="1" x14ac:dyDescent="0.15">
      <c r="A16" s="37" t="str">
        <f>CONCATENATE(Burnup!A17," - ", TEXT(Burnup!B17,"mm/dd/yyyy"))</f>
        <v>14 - 12/13/2021</v>
      </c>
      <c r="B16" s="38" t="str">
        <f>IF(Burnup!C17&gt;0,Burnup!C17+B15,"")</f>
        <v/>
      </c>
      <c r="C16" s="38">
        <f t="shared" si="0"/>
        <v>275</v>
      </c>
      <c r="D16" s="38">
        <f>IF(Burnup!D17="",D15,Burnup!D17)</f>
        <v>380</v>
      </c>
      <c r="E16" s="38" t="str">
        <f>IF(Burnup!C17&gt;0,SUM(Burnup!C15:C17)/3,"")</f>
        <v/>
      </c>
      <c r="F16" s="39" t="e">
        <f t="shared" si="1"/>
        <v>#N/A</v>
      </c>
    </row>
    <row r="17" spans="1:6" ht="12.75" customHeight="1" x14ac:dyDescent="0.15">
      <c r="A17" s="37" t="str">
        <f>CONCATENATE(Burnup!A18," - ", TEXT(Burnup!B18,"mm/dd/yyyy"))</f>
        <v>15 - 12/20/2021</v>
      </c>
      <c r="B17" s="38" t="str">
        <f>IF(Burnup!C18&gt;0,Burnup!C18+B16,"")</f>
        <v/>
      </c>
      <c r="C17" s="38">
        <f t="shared" si="0"/>
        <v>285</v>
      </c>
      <c r="D17" s="38">
        <f>IF(Burnup!D18="",D16,Burnup!D18)</f>
        <v>380</v>
      </c>
      <c r="E17" s="38" t="str">
        <f>IF(Burnup!C18&gt;0,SUM(Burnup!C16:C18)/3,"")</f>
        <v/>
      </c>
      <c r="F17" s="39" t="e">
        <f t="shared" si="1"/>
        <v>#N/A</v>
      </c>
    </row>
    <row r="18" spans="1:6" ht="12.75" customHeight="1" x14ac:dyDescent="0.15">
      <c r="A18" s="37" t="str">
        <f>CONCATENATE(Burnup!A19," - ", TEXT(Burnup!B19,"mm/dd/yyyy"))</f>
        <v>16 - 12/27/2021</v>
      </c>
      <c r="B18" s="38" t="str">
        <f>IF(Burnup!C19&gt;0,Burnup!C19+B17,"")</f>
        <v/>
      </c>
      <c r="C18" s="38">
        <f t="shared" si="0"/>
        <v>295</v>
      </c>
      <c r="D18" s="38">
        <f>IF(Burnup!D19="",D17,Burnup!D19)</f>
        <v>380</v>
      </c>
      <c r="E18" s="38" t="str">
        <f>IF(Burnup!C19&gt;0,SUM(Burnup!C17:C19)/3,"")</f>
        <v/>
      </c>
      <c r="F18" s="39" t="e">
        <f t="shared" si="1"/>
        <v>#N/A</v>
      </c>
    </row>
    <row r="19" spans="1:6" ht="12.75" customHeight="1" x14ac:dyDescent="0.15">
      <c r="A19" s="37" t="str">
        <f>CONCATENATE(Burnup!A20," - ", TEXT(Burnup!B20,"mm/dd/yyyy"))</f>
        <v>17 - 01/03/2022</v>
      </c>
      <c r="B19" s="38" t="str">
        <f>IF(Burnup!C20&gt;0,Burnup!C20+B18,"")</f>
        <v/>
      </c>
      <c r="C19" s="38">
        <f t="shared" si="0"/>
        <v>305</v>
      </c>
      <c r="D19" s="38">
        <f>IF(Burnup!D20="",D18,Burnup!D20)</f>
        <v>380</v>
      </c>
      <c r="E19" s="38" t="str">
        <f>IF(Burnup!C20&gt;0,SUM(Burnup!C18:C20)/3,"")</f>
        <v/>
      </c>
      <c r="F19" s="39" t="e">
        <f t="shared" si="1"/>
        <v>#N/A</v>
      </c>
    </row>
    <row r="20" spans="1:6" ht="12.75" customHeight="1" x14ac:dyDescent="0.15">
      <c r="A20" s="37" t="str">
        <f>CONCATENATE(Burnup!A21," - ", TEXT(Burnup!B21,"mm/dd/yyyy"))</f>
        <v>18 - 01/10/2022</v>
      </c>
      <c r="B20" s="38" t="str">
        <f>IF(Burnup!C21&gt;0,Burnup!C21+B19,"")</f>
        <v/>
      </c>
      <c r="C20" s="38">
        <f t="shared" si="0"/>
        <v>315</v>
      </c>
      <c r="D20" s="38">
        <f>IF(Burnup!D21="",D19,Burnup!D21)</f>
        <v>380</v>
      </c>
      <c r="E20" s="38" t="str">
        <f>IF(Burnup!C21&gt;0,SUM(Burnup!C19:C21)/3,"")</f>
        <v/>
      </c>
      <c r="F20" s="39" t="e">
        <f t="shared" si="1"/>
        <v>#N/A</v>
      </c>
    </row>
    <row r="21" spans="1:6" ht="12.75" customHeight="1" x14ac:dyDescent="0.15">
      <c r="A21" s="37" t="str">
        <f>CONCATENATE(Burnup!A22," - ", TEXT(Burnup!B22,"mm/dd/yyyy"))</f>
        <v>19 - 01/17/2022</v>
      </c>
      <c r="B21" s="38" t="str">
        <f>IF(Burnup!C22&gt;0,Burnup!C22+B20,"")</f>
        <v/>
      </c>
      <c r="C21" s="38">
        <f t="shared" si="0"/>
        <v>325</v>
      </c>
      <c r="D21" s="38">
        <f>IF(Burnup!D22="",D20,Burnup!D22)</f>
        <v>380</v>
      </c>
      <c r="E21" s="38" t="str">
        <f>IF(Burnup!C22&gt;0,SUM(Burnup!C20:C22)/3,"")</f>
        <v/>
      </c>
      <c r="F21" s="39" t="e">
        <f t="shared" si="1"/>
        <v>#N/A</v>
      </c>
    </row>
    <row r="22" spans="1:6" ht="12.75" customHeight="1" x14ac:dyDescent="0.15">
      <c r="A22" s="37" t="str">
        <f>CONCATENATE(Burnup!A23," - ", TEXT(Burnup!B23,"mm/dd/yyyy"))</f>
        <v>20 - 01/24/2022</v>
      </c>
      <c r="B22" s="38" t="str">
        <f>IF(Burnup!C23&gt;0,Burnup!C23+B21,"")</f>
        <v/>
      </c>
      <c r="C22" s="38">
        <f t="shared" si="0"/>
        <v>335</v>
      </c>
      <c r="D22" s="38">
        <f>IF(Burnup!D23="",D21,Burnup!D23)</f>
        <v>380</v>
      </c>
      <c r="E22" s="38" t="str">
        <f>IF(Burnup!C23&gt;0,SUM(Burnup!C21:C23)/3,"")</f>
        <v/>
      </c>
      <c r="F22" s="39" t="e">
        <f t="shared" si="1"/>
        <v>#N/A</v>
      </c>
    </row>
    <row r="23" spans="1:6" ht="12.75" customHeight="1" x14ac:dyDescent="0.15">
      <c r="A23" s="37" t="str">
        <f>CONCATENATE(Burnup!A24," - ", TEXT(Burnup!B24,"mm/dd/yyyy"))</f>
        <v>21 - 01/31/2022</v>
      </c>
      <c r="B23" s="38" t="str">
        <f>IF(Burnup!C24&gt;0,Burnup!C24+B22,"")</f>
        <v/>
      </c>
      <c r="C23" s="38">
        <f t="shared" si="0"/>
        <v>345</v>
      </c>
      <c r="D23" s="38">
        <f>IF(Burnup!D24="",D22,Burnup!D24)</f>
        <v>380</v>
      </c>
      <c r="E23" s="38" t="str">
        <f>IF(Burnup!C24&gt;0,SUM(Burnup!C22:C24)/3,"")</f>
        <v/>
      </c>
      <c r="F23" s="39" t="e">
        <f t="shared" si="1"/>
        <v>#N/A</v>
      </c>
    </row>
    <row r="24" spans="1:6" ht="12.75" customHeight="1" x14ac:dyDescent="0.15">
      <c r="A24" s="37" t="str">
        <f>CONCATENATE(Burnup!A25," - ", TEXT(Burnup!B25,"mm/dd/yyyy"))</f>
        <v>22 - 02/07/2022</v>
      </c>
      <c r="B24" s="38" t="str">
        <f>IF(Burnup!C25&gt;0,Burnup!C25+B23,"")</f>
        <v/>
      </c>
      <c r="C24" s="38">
        <f t="shared" si="0"/>
        <v>355</v>
      </c>
      <c r="D24" s="38">
        <f>IF(Burnup!D25="",D23,Burnup!D25)</f>
        <v>380</v>
      </c>
      <c r="E24" s="38" t="str">
        <f>IF(Burnup!C25&gt;0,SUM(Burnup!C23:C25)/3,"")</f>
        <v/>
      </c>
      <c r="F24" s="39" t="e">
        <f t="shared" si="1"/>
        <v>#N/A</v>
      </c>
    </row>
    <row r="25" spans="1:6" ht="12.75" customHeight="1" x14ac:dyDescent="0.15">
      <c r="A25" s="37" t="str">
        <f>CONCATENATE(Burnup!A26," - ", TEXT(Burnup!B26,"mm/dd/yyyy"))</f>
        <v>23 - 02/14/2022</v>
      </c>
      <c r="B25" s="38" t="str">
        <f>IF(Burnup!C26&gt;0,Burnup!C26+B24,"")</f>
        <v/>
      </c>
      <c r="C25" s="38">
        <f t="shared" si="0"/>
        <v>365</v>
      </c>
      <c r="D25" s="38">
        <f>IF(Burnup!D26="",D24,Burnup!D26)</f>
        <v>380</v>
      </c>
      <c r="E25" s="38" t="str">
        <f>IF(Burnup!C26&gt;0,SUM(Burnup!C24:C26)/3,"")</f>
        <v/>
      </c>
      <c r="F25" s="39" t="e">
        <f t="shared" si="1"/>
        <v>#N/A</v>
      </c>
    </row>
    <row r="26" spans="1:6" ht="12.75" customHeight="1" x14ac:dyDescent="0.15">
      <c r="A26" s="37" t="str">
        <f>CONCATENATE(Burnup!A27," - ", TEXT(Burnup!B27,"mm/dd/yyyy"))</f>
        <v>24 - 02/21/2022</v>
      </c>
      <c r="B26" s="38" t="str">
        <f>IF(Burnup!C27&gt;0,Burnup!C27+B25,"")</f>
        <v/>
      </c>
      <c r="C26" s="38">
        <f t="shared" si="0"/>
        <v>375</v>
      </c>
      <c r="D26" s="38">
        <f>IF(Burnup!D27="",D25,Burnup!D27)</f>
        <v>380</v>
      </c>
      <c r="E26" s="38" t="str">
        <f>IF(Burnup!C27&gt;0,SUM(Burnup!C25:C27)/3,"")</f>
        <v/>
      </c>
      <c r="F26" s="39" t="e">
        <f t="shared" si="1"/>
        <v>#N/A</v>
      </c>
    </row>
    <row r="27" spans="1:6" ht="12.75" customHeight="1" x14ac:dyDescent="0.15">
      <c r="A27" s="37" t="str">
        <f>CONCATENATE(Burnup!A28," - ", TEXT(Burnup!B28,"mm/dd/yyyy"))</f>
        <v>25 - 02/28/2022</v>
      </c>
      <c r="B27" s="38" t="str">
        <f>IF(Burnup!C28&gt;0,Burnup!C28+B26,"")</f>
        <v/>
      </c>
      <c r="C27" s="38">
        <f t="shared" si="0"/>
        <v>385</v>
      </c>
      <c r="D27" s="38">
        <f>IF(Burnup!D28="",D26,Burnup!D28)</f>
        <v>380</v>
      </c>
      <c r="E27" s="38" t="str">
        <f>IF(Burnup!C28&gt;0,SUM(Burnup!C26:C28)/3,"")</f>
        <v/>
      </c>
      <c r="F27" s="39">
        <f>IF(AND(C27&gt;=D27, C26&lt;D26),C27, #N/A)</f>
        <v>385</v>
      </c>
    </row>
    <row r="28" spans="1:6" ht="12.75" customHeight="1" x14ac:dyDescent="0.15">
      <c r="A28" s="37" t="str">
        <f>CONCATENATE(Burnup!A29," - ", TEXT(Burnup!B29,"mm/dd/yyyy"))</f>
        <v>26 - 03/07/2022</v>
      </c>
      <c r="B28" s="38" t="str">
        <f>IF(Burnup!C29&gt;0,Burnup!C29+B27,"")</f>
        <v/>
      </c>
      <c r="C28" s="38">
        <f t="shared" si="0"/>
        <v>395</v>
      </c>
      <c r="D28" s="38">
        <f>IF(Burnup!D29="",D27,Burnup!D29)</f>
        <v>380</v>
      </c>
      <c r="E28" s="38" t="str">
        <f>IF(Burnup!C29&gt;0,SUM(Burnup!C27:C29)/3,"")</f>
        <v/>
      </c>
      <c r="F28" s="39" t="e">
        <f t="shared" si="1"/>
        <v>#N/A</v>
      </c>
    </row>
    <row r="29" spans="1:6" ht="12.75" customHeight="1" x14ac:dyDescent="0.15">
      <c r="A29" s="37" t="str">
        <f>CONCATENATE(Burnup!A30," - ", TEXT(Burnup!B30,"mm/dd/yyyy"))</f>
        <v>27 - 03/14/2022</v>
      </c>
      <c r="B29" s="38" t="str">
        <f>IF(Burnup!C30&gt;0,Burnup!C30+B28,"")</f>
        <v/>
      </c>
      <c r="C29" s="38">
        <f t="shared" si="0"/>
        <v>405</v>
      </c>
      <c r="D29" s="38">
        <f>IF(Burnup!D30="",D28,Burnup!D30)</f>
        <v>380</v>
      </c>
      <c r="E29" s="38" t="str">
        <f>IF(Burnup!C30&gt;0,SUM(Burnup!C28:C30)/3,"")</f>
        <v/>
      </c>
      <c r="F29" s="39" t="e">
        <f t="shared" si="1"/>
        <v>#N/A</v>
      </c>
    </row>
    <row r="30" spans="1:6" ht="12.75" customHeight="1" x14ac:dyDescent="0.15">
      <c r="A30" s="37" t="str">
        <f>CONCATENATE(Burnup!A31," - ", TEXT(Burnup!B31,"mm/dd/yyyy"))</f>
        <v>28 - 03/21/2022</v>
      </c>
      <c r="B30" s="38" t="str">
        <f>IF(Burnup!C31&gt;0,Burnup!C31+B29,"")</f>
        <v/>
      </c>
      <c r="C30" s="38">
        <f t="shared" si="0"/>
        <v>415</v>
      </c>
      <c r="D30" s="38">
        <f>IF(Burnup!D31="",D29,Burnup!D31)</f>
        <v>380</v>
      </c>
      <c r="E30" s="38" t="str">
        <f>IF(Burnup!C31&gt;0,SUM(Burnup!C29:C31)/3,"")</f>
        <v/>
      </c>
      <c r="F30" s="39" t="e">
        <f t="shared" si="1"/>
        <v>#N/A</v>
      </c>
    </row>
    <row r="31" spans="1:6" ht="12.75" customHeight="1" x14ac:dyDescent="0.15">
      <c r="A31" s="37" t="str">
        <f>CONCATENATE(Burnup!A32," - ", TEXT(Burnup!B32,"mm/dd/yyyy"))</f>
        <v>29 - 03/28/2022</v>
      </c>
      <c r="B31" s="38" t="str">
        <f>IF(Burnup!C32&gt;0,Burnup!C32+B30,"")</f>
        <v/>
      </c>
      <c r="C31" s="38">
        <f t="shared" si="0"/>
        <v>425</v>
      </c>
      <c r="D31" s="38">
        <f>IF(Burnup!D32="",D30,Burnup!D32)</f>
        <v>380</v>
      </c>
      <c r="E31" s="38" t="str">
        <f>IF(Burnup!C32&gt;0,SUM(Burnup!C30:C32)/3,"")</f>
        <v/>
      </c>
      <c r="F31" s="39" t="e">
        <f t="shared" si="1"/>
        <v>#N/A</v>
      </c>
    </row>
    <row r="32" spans="1:6" ht="12.75" customHeight="1" thickBot="1" x14ac:dyDescent="0.2">
      <c r="A32" s="40" t="str">
        <f>CONCATENATE(Burnup!A33," - ", TEXT(Burnup!B33,"mm/dd/yyyy"))</f>
        <v>30 - 04/04/2022</v>
      </c>
      <c r="B32" s="41" t="str">
        <f>IF(Burnup!C33&gt;0,Burnup!C33+B31,"")</f>
        <v/>
      </c>
      <c r="C32" s="41">
        <f t="shared" si="0"/>
        <v>435</v>
      </c>
      <c r="D32" s="41">
        <f>IF(Burnup!D33="",D31,Burnup!D33)</f>
        <v>380</v>
      </c>
      <c r="E32" s="41" t="str">
        <f>IF(Burnup!C33&gt;0,SUM(Burnup!C31:C33)/3,"")</f>
        <v/>
      </c>
      <c r="F32" s="39" t="e">
        <f t="shared" si="1"/>
        <v>#N/A</v>
      </c>
    </row>
    <row r="33" spans="6:9" ht="12.75" customHeight="1" thickTop="1" x14ac:dyDescent="0.15">
      <c r="F33" s="44"/>
      <c r="I33" s="45"/>
    </row>
    <row r="34" spans="6:9" ht="12.75" customHeight="1" x14ac:dyDescent="0.15"/>
    <row r="35" spans="6:9" ht="12.75" customHeight="1" x14ac:dyDescent="0.15"/>
    <row r="36" spans="6:9" ht="12.75" customHeight="1" x14ac:dyDescent="0.15"/>
    <row r="37" spans="6:9" ht="12.75" customHeight="1" x14ac:dyDescent="0.15"/>
    <row r="38" spans="6:9" ht="12.75" customHeight="1" x14ac:dyDescent="0.15"/>
    <row r="39" spans="6:9" ht="12.75" customHeight="1" x14ac:dyDescent="0.15"/>
    <row r="40" spans="6:9" ht="12.75" customHeight="1" x14ac:dyDescent="0.15"/>
    <row r="41" spans="6:9" ht="12.75" customHeight="1" x14ac:dyDescent="0.15"/>
    <row r="42" spans="6:9" ht="12.75" customHeight="1" x14ac:dyDescent="0.15"/>
    <row r="43" spans="6:9" ht="12.75" customHeight="1" x14ac:dyDescent="0.15"/>
    <row r="44" spans="6:9" ht="12.75" customHeight="1" x14ac:dyDescent="0.15"/>
    <row r="45" spans="6:9" ht="12.75" customHeight="1" x14ac:dyDescent="0.15"/>
    <row r="46" spans="6:9" ht="12.75" customHeight="1" x14ac:dyDescent="0.15"/>
    <row r="47" spans="6:9" ht="12.75" customHeight="1" x14ac:dyDescent="0.15"/>
    <row r="48" spans="6:9"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mergeCells count="1">
    <mergeCell ref="A1:F1"/>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Burnup</vt:lpstr>
      <vt:lpstr>Formulas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Erkan Kadir</cp:lastModifiedBy>
  <dcterms:modified xsi:type="dcterms:W3CDTF">2022-07-01T15:48:20Z</dcterms:modified>
</cp:coreProperties>
</file>